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media/image2.png" ContentType="image/png"/>
  <Override PartName="/xl/media/image4.jpeg" ContentType="image/jpeg"/>
  <Override PartName="/xl/media/image5.png" ContentType="image/png"/>
  <Override PartName="/xl/media/image48.png" ContentType="image/png"/>
  <Override PartName="/xl/media/image3.jpeg" ContentType="image/jpeg"/>
  <Override PartName="/xl/media/image34.jpeg" ContentType="image/jpeg"/>
  <Override PartName="/xl/media/image6.png" ContentType="image/png"/>
  <Override PartName="/xl/media/image7.png" ContentType="image/png"/>
  <Override PartName="/xl/media/image23.jpeg" ContentType="image/jpeg"/>
  <Override PartName="/xl/media/image8.png" ContentType="image/png"/>
  <Override PartName="/xl/media/image9.png" ContentType="image/png"/>
  <Override PartName="/xl/media/image10.png" ContentType="image/png"/>
  <Override PartName="/xl/media/image11.jpeg" ContentType="image/jpeg"/>
  <Override PartName="/xl/media/image12.jpeg" ContentType="image/jpeg"/>
  <Override PartName="/xl/media/image13.jpeg" ContentType="image/jpeg"/>
  <Override PartName="/xl/media/image29.png" ContentType="image/png"/>
  <Override PartName="/xl/media/image14.jpeg" ContentType="image/jpeg"/>
  <Override PartName="/xl/media/image39.png" ContentType="image/png"/>
  <Override PartName="/xl/media/image15.jpeg" ContentType="image/jpeg"/>
  <Override PartName="/xl/media/image16.jpeg" ContentType="image/jpeg"/>
  <Override PartName="/xl/media/image17.jpeg" ContentType="image/jpeg"/>
  <Override PartName="/xl/media/image18.jpeg" ContentType="image/jpeg"/>
  <Override PartName="/xl/media/image19.jpeg" ContentType="image/jpeg"/>
  <Override PartName="/xl/media/image20.jpeg" ContentType="image/jpeg"/>
  <Override PartName="/xl/media/image21.jpeg" ContentType="image/jpeg"/>
  <Override PartName="/xl/media/image22.jpeg" ContentType="image/jpeg"/>
  <Override PartName="/xl/media/image24.png" ContentType="image/png"/>
  <Override PartName="/xl/media/image25.jpeg" ContentType="image/jpeg"/>
  <Override PartName="/xl/media/image37.png" ContentType="image/png"/>
  <Override PartName="/xl/media/image26.jpeg" ContentType="image/jpeg"/>
  <Override PartName="/xl/media/image47.png" ContentType="image/png"/>
  <Override PartName="/xl/media/image27.jpeg" ContentType="image/jpeg"/>
  <Override PartName="/xl/media/image28.jpeg" ContentType="image/jpeg"/>
  <Override PartName="/xl/media/image30.png" ContentType="image/png"/>
  <Override PartName="/xl/media/image42.png" ContentType="image/png"/>
  <Override PartName="/xl/media/image31.jpeg" ContentType="image/jpeg"/>
  <Override PartName="/xl/media/image32.png" ContentType="image/png"/>
  <Override PartName="/xl/media/image33.jpeg" ContentType="image/jpeg"/>
  <Override PartName="/xl/media/image35.png" ContentType="image/png"/>
  <Override PartName="/xl/media/image36.jpeg" ContentType="image/jpeg"/>
  <Override PartName="/xl/media/image38.png" ContentType="image/png"/>
  <Override PartName="/xl/media/image40.png" ContentType="image/png"/>
  <Override PartName="/xl/media/image41.png" ContentType="image/png"/>
  <Override PartName="/xl/media/image50.png" ContentType="image/png"/>
  <Override PartName="/xl/media/image43.jpeg" ContentType="image/jpeg"/>
  <Override PartName="/xl/media/image44.jpeg" ContentType="image/jpeg"/>
  <Override PartName="/xl/media/image45.jpeg" ContentType="image/jpeg"/>
  <Override PartName="/xl/media/image46.png" ContentType="image/png"/>
  <Override PartName="/xl/media/image49.jpeg" ContentType="image/jpeg"/>
  <Override PartName="/xl/media/image51.png" ContentType="image/png"/>
  <Override PartName="/xl/media/image5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5_8_Модульные ограждения GL" sheetId="1" state="visible" r:id="rId2"/>
    <sheet name="5_7_Эл-ты панельных ограждений" sheetId="2" state="visible" r:id="rId3"/>
    <sheet name="Лист1" sheetId="3" state="visible" r:id="rId4"/>
  </sheets>
  <definedNames>
    <definedName function="false" hidden="false" name="Belarus" vbProcedure="false">0.03732</definedName>
    <definedName function="false" hidden="false" localSheetId="0" name="Excel_BuiltIn_Print_Area" vbProcedure="false">'5_8_Модульные ограждения GL'!$A$2:$Q$46</definedName>
    <definedName function="false" hidden="false" localSheetId="0" name="Z_A22E8694_B07B_4E99_AA25_83A76CC13B05__wvu_PrintArea" vbProcedure="false">'5_8_Модульные ограждения GL'!$A$2:$Y$52</definedName>
    <definedName function="false" hidden="false" localSheetId="0" name="Z_F69A7076_9F1C_4D95_80EA_B4A9F6043254__wvu_PrintArea" vbProcedure="false">'5_8_Модульные ограждения GL'!$A$2:$Y$52</definedName>
    <definedName function="false" hidden="false" localSheetId="1" name="Excel_BuiltIn_Print_Area" vbProcedure="false">'5_7_Эл-ты панельных ограждений'!$A$2:$T$52</definedName>
    <definedName function="false" hidden="false" localSheetId="1" name="Z_A22E8694_B07B_4E99_AA25_83A76CC13B05__wvu_PrintArea" vbProcedure="false">'5_7_Эл-ты панельных ограждений'!$A$2:$T$55</definedName>
    <definedName function="false" hidden="false" localSheetId="1" name="Z_F69A7076_9F1C_4D95_80EA_B4A9F6043254__wvu_PrintArea" vbProcedure="false">'5_7_Эл-ты панельных ограждений'!$A$2:$T$55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<sst xmlns="http://schemas.openxmlformats.org/spreadsheetml/2006/main" count="413" uniqueCount="172">
  <si>
    <t xml:space="preserve">Вернуться в начало</t>
  </si>
  <si>
    <t xml:space="preserve">5.8. Модульные ограждения</t>
  </si>
  <si>
    <t xml:space="preserve">дата изменения страницы прайса:</t>
  </si>
  <si>
    <t xml:space="preserve">цены действительны с </t>
  </si>
  <si>
    <t xml:space="preserve">Изображение продукции</t>
  </si>
  <si>
    <t xml:space="preserve">Наименование</t>
  </si>
  <si>
    <t xml:space="preserve">Высота ограждения, м</t>
  </si>
  <si>
    <t xml:space="preserve">Комплект на 2,5 метра прямого не замкнутого участка под бетонирование без учета финишных столбов и калиток с воротами Модульных ограждений Grand Line® </t>
  </si>
  <si>
    <r>
      <rPr>
        <b val="true"/>
        <sz val="10"/>
        <rFont val="Arial"/>
        <family val="2"/>
        <charset val="204"/>
      </rPr>
      <t xml:space="preserve">Цена за 1 п.м. комплекта, руб. 
</t>
    </r>
    <r>
      <rPr>
        <b val="true"/>
        <sz val="10"/>
        <color rgb="FFFF0000"/>
        <rFont val="Arial"/>
        <family val="2"/>
        <charset val="204"/>
      </rPr>
      <t xml:space="preserve">Внимание! Расчет теоретический</t>
    </r>
    <r>
      <rPr>
        <b val="true"/>
        <sz val="10"/>
        <rFont val="Arial"/>
        <family val="2"/>
        <charset val="204"/>
      </rPr>
      <t xml:space="preserve">.
Продажа ведется по ЭЛЕМЕНТАМ и расчет по конкретному участку будет отличаться!</t>
    </r>
  </si>
  <si>
    <t xml:space="preserve">Цена, руб/п.м.</t>
  </si>
  <si>
    <t xml:space="preserve">Ограждение Grand Line®
Colority Zinc</t>
  </si>
  <si>
    <t xml:space="preserve">Труба 40*20*2500 мм  - 2 шт.   
Cтолб 62*55*2500 (3000) мм  - 1 шт. 
Х - кронштейн - 2 шт.
Саморезы 5,5*19</t>
  </si>
  <si>
    <t xml:space="preserve">Цинк</t>
  </si>
  <si>
    <t xml:space="preserve">Полимер</t>
  </si>
  <si>
    <t xml:space="preserve">Cтолб 62*55</t>
  </si>
  <si>
    <t xml:space="preserve">Cтойка 84*48</t>
  </si>
  <si>
    <t xml:space="preserve">Ограждение Grand Line®
Estet</t>
  </si>
  <si>
    <t xml:space="preserve">Панель Estet 860*1600 (1970)мм - 3 шт.
Направляющая  60*20*2500 мм - 2 шт.
Стойка 84*48*2500 (3000) мм - 2 шт.
Крышка универсальная - 1 шт.
Саморезы 5,5*19</t>
  </si>
  <si>
    <r>
      <rPr>
        <b val="true"/>
        <sz val="10"/>
        <rFont val="Arial"/>
        <family val="2"/>
        <charset val="204"/>
      </rPr>
      <t xml:space="preserve">Grand Line</t>
    </r>
    <r>
      <rPr>
        <b val="true"/>
        <vertAlign val="superscript"/>
        <sz val="10"/>
        <rFont val="Arial"/>
        <family val="2"/>
        <charset val="204"/>
      </rPr>
      <t xml:space="preserve">®
</t>
    </r>
    <r>
      <rPr>
        <b val="true"/>
        <sz val="10"/>
        <rFont val="Arial"/>
        <family val="2"/>
        <charset val="204"/>
      </rPr>
      <t xml:space="preserve">Estet Plus</t>
    </r>
  </si>
  <si>
    <t xml:space="preserve">Панель Estet 860*1600 (1970) мм - 3 шт.
Направляющая  60*20*2500 мм  - 3 шт.
Декоративное полотно 360*2500 мм - 1 шт.
Стойка 84*48*2500 (3000) мм  - 2 шт.
Столб 90*55*3000 - 1 шт (обязательно для ограждения 2,4 м)
Крышка универсальная - 1 шт. / Крышка - 2 шт.
Саморезы 5,5*19</t>
  </si>
  <si>
    <r>
      <rPr>
        <b val="true"/>
        <sz val="14"/>
        <color rgb="FFFF0000"/>
        <rFont val="Arial"/>
        <family val="2"/>
        <charset val="204"/>
      </rPr>
      <t xml:space="preserve">Элементы модульных ограждений Grand Line</t>
    </r>
    <r>
      <rPr>
        <b val="true"/>
        <vertAlign val="superscript"/>
        <sz val="14"/>
        <color rgb="FFFF0000"/>
        <rFont val="Arial"/>
        <family val="2"/>
        <charset val="204"/>
      </rPr>
      <t xml:space="preserve">®</t>
    </r>
  </si>
  <si>
    <t xml:space="preserve">Габарит размеры, мм                             </t>
  </si>
  <si>
    <t xml:space="preserve">Кол-во в упак , шт.</t>
  </si>
  <si>
    <t xml:space="preserve">Вес, кг/шт.</t>
  </si>
  <si>
    <t xml:space="preserve">Покрытие / цвет на складе</t>
  </si>
  <si>
    <t xml:space="preserve">Толщина
мм</t>
  </si>
  <si>
    <t xml:space="preserve">Цена, руб/шт</t>
  </si>
  <si>
    <t xml:space="preserve">Панель Estet</t>
  </si>
  <si>
    <t xml:space="preserve">860*1600</t>
  </si>
  <si>
    <t xml:space="preserve">-</t>
  </si>
  <si>
    <t xml:space="preserve">зеленый
RAL 6005</t>
  </si>
  <si>
    <t xml:space="preserve">коричневый
RAL 8017</t>
  </si>
  <si>
    <t xml:space="preserve">вишневый
RAL 3005</t>
  </si>
  <si>
    <t xml:space="preserve">серый
RAL 7024</t>
  </si>
  <si>
    <t xml:space="preserve">коричневый
RR 32</t>
  </si>
  <si>
    <t xml:space="preserve">860*1970 </t>
  </si>
  <si>
    <t xml:space="preserve">Труба                   </t>
  </si>
  <si>
    <t xml:space="preserve">40*20*2500  </t>
  </si>
  <si>
    <t xml:space="preserve">цинк </t>
  </si>
  <si>
    <t xml:space="preserve">40*20*3000</t>
  </si>
  <si>
    <t xml:space="preserve">цинк</t>
  </si>
  <si>
    <t xml:space="preserve">Столб с заглушкой</t>
  </si>
  <si>
    <t xml:space="preserve">62*55*2500     </t>
  </si>
  <si>
    <t xml:space="preserve">Цены смотрите на стр. "5_6_Эл-ты панельных ограждений"</t>
  </si>
  <si>
    <t xml:space="preserve">62*55*3000   </t>
  </si>
  <si>
    <t xml:space="preserve">90*55*3000</t>
  </si>
  <si>
    <t xml:space="preserve">Направляющая  </t>
  </si>
  <si>
    <t xml:space="preserve">60*20*2500 </t>
  </si>
  <si>
    <t xml:space="preserve"> Декоративное полотно                                                         </t>
  </si>
  <si>
    <t xml:space="preserve">360*2500    </t>
  </si>
  <si>
    <t xml:space="preserve">жемчужно-белый 
RAL 1013</t>
  </si>
  <si>
    <t xml:space="preserve">бежевый 
RAL 1014</t>
  </si>
  <si>
    <t xml:space="preserve"> Стойка </t>
  </si>
  <si>
    <t xml:space="preserve">84*48*2500</t>
  </si>
  <si>
    <t xml:space="preserve">84*48*3000 </t>
  </si>
  <si>
    <t xml:space="preserve">Х-кронштейн </t>
  </si>
  <si>
    <t xml:space="preserve">248*109*40 </t>
  </si>
  <si>
    <t xml:space="preserve">Крышка универсальная</t>
  </si>
  <si>
    <t xml:space="preserve">100*87*20</t>
  </si>
  <si>
    <r>
      <rPr>
        <b val="true"/>
        <sz val="10"/>
        <rFont val="Arial"/>
        <family val="2"/>
        <charset val="204"/>
      </rPr>
      <t xml:space="preserve">Заглушка GL 62*55
</t>
    </r>
    <r>
      <rPr>
        <sz val="10"/>
        <rFont val="Arial"/>
        <family val="2"/>
        <charset val="204"/>
      </rPr>
      <t xml:space="preserve">(пластик)</t>
    </r>
  </si>
  <si>
    <t xml:space="preserve">62*55*30</t>
  </si>
  <si>
    <t xml:space="preserve">чёрный RAL 9005</t>
  </si>
  <si>
    <t xml:space="preserve">Крышка</t>
  </si>
  <si>
    <t xml:space="preserve">87*50</t>
  </si>
  <si>
    <t xml:space="preserve">Заклепка цветная 3,2*8 
цвет по RAL</t>
  </si>
  <si>
    <t xml:space="preserve">Саморез с прессшайбой 4,2*16 
цвет по RAL</t>
  </si>
  <si>
    <t xml:space="preserve">Саморез металл-металл 5,5*19 
бур.№3 цвет по RAL</t>
  </si>
  <si>
    <t xml:space="preserve">Саморез металл-дерево 4,8*35 
цвет по RAL</t>
  </si>
  <si>
    <t xml:space="preserve">Цвета ограждений Colority Zinc (для секций шириной 2,5 м): на складе - RAL 3005, RAL 6005, RAL 8017, стандартные - RAL 3005, RAL 6005, RAL 7024, RAL 8017, RR32</t>
  </si>
  <si>
    <t xml:space="preserve">Цвета ограждений Estet и Estet Plus: RAL 3005, RAL 6005, RAL 7024, RAL 8017, RR 32</t>
  </si>
  <si>
    <t xml:space="preserve">Декоративное полотно на складе в цветах RAL1013, RAL1014, RAL8017; изготавливается под заказ в 2-х цветах: RAL3005, RAL6005</t>
  </si>
  <si>
    <t xml:space="preserve">Элементы подсистемы Colority Zinc в стандартных цветах изготавливаются объемом от 150 м.п.</t>
  </si>
  <si>
    <t xml:space="preserve">Ваша Скидка</t>
  </si>
  <si>
    <t xml:space="preserve">Ограждения</t>
  </si>
  <si>
    <t xml:space="preserve">Саморезы
4,8x35</t>
  </si>
  <si>
    <t xml:space="preserve">Саморезы
5,5x19</t>
  </si>
  <si>
    <t xml:space="preserve">Саморезы
4,2x16; заклепка 3,2х8</t>
  </si>
  <si>
    <t xml:space="preserve">Все регионы</t>
  </si>
  <si>
    <t xml:space="preserve">5.7. Элементы панельных ограждений Grand Line® и Optima</t>
  </si>
  <si>
    <t xml:space="preserve">Высота/ Ширина, м</t>
  </si>
  <si>
    <t xml:space="preserve">Цвет / покрытие</t>
  </si>
  <si>
    <t xml:space="preserve">Кол-во отверстий, шт.</t>
  </si>
  <si>
    <t xml:space="preserve">Кол-во в упаковке, шт.</t>
  </si>
  <si>
    <t xml:space="preserve">Цена, шт./руб.</t>
  </si>
  <si>
    <t xml:space="preserve">Элементы панельных ограждений Optima</t>
  </si>
  <si>
    <t xml:space="preserve">Элементы панельных ограждений Grand Line®</t>
  </si>
  <si>
    <t xml:space="preserve">Столб оцинкованный 
с полимерным покрытием
с заглушкой</t>
  </si>
  <si>
    <t xml:space="preserve">51*1,2</t>
  </si>
  <si>
    <t xml:space="preserve">зеленый RAL 6005</t>
  </si>
  <si>
    <t xml:space="preserve">Наконечник L на столб 62*55</t>
  </si>
  <si>
    <t xml:space="preserve">Столб оцинкованный
с полимерным покрытием
с отверстиями и заглушкой </t>
  </si>
  <si>
    <t xml:space="preserve">60*40*1,2</t>
  </si>
  <si>
    <t xml:space="preserve">96 / 120</t>
  </si>
  <si>
    <t xml:space="preserve">Наконечник  V на столб 62*55</t>
  </si>
  <si>
    <t xml:space="preserve">зеленый RAL 6005
серый RAL 7040
цинк</t>
  </si>
  <si>
    <t xml:space="preserve">60*40*1,4
(втулки М6) **</t>
  </si>
  <si>
    <t xml:space="preserve">Наконечник  универсальный</t>
  </si>
  <si>
    <r>
      <rPr>
        <b val="true"/>
        <sz val="10"/>
        <rFont val="Arial"/>
        <family val="2"/>
        <charset val="204"/>
      </rPr>
      <t xml:space="preserve">Крепление скоба (саморез 5,5*32)
</t>
    </r>
    <r>
      <rPr>
        <sz val="10"/>
        <rFont val="Arial"/>
        <family val="2"/>
        <charset val="204"/>
      </rPr>
      <t xml:space="preserve">саморез оцинкованный, неокрашенный
</t>
    </r>
  </si>
  <si>
    <t xml:space="preserve">зеленый RAL 6005
серый RAL 7024
коричневый RAL 8017
цинк</t>
  </si>
  <si>
    <t xml:space="preserve">Наконечник L Medium</t>
  </si>
  <si>
    <t xml:space="preserve">индивидуально</t>
  </si>
  <si>
    <t xml:space="preserve">Крепление скоба Medium винт М6х30 </t>
  </si>
  <si>
    <t xml:space="preserve">с полимерным покрытием</t>
  </si>
  <si>
    <t xml:space="preserve">Наконечник V Medium</t>
  </si>
  <si>
    <r>
      <rPr>
        <b val="true"/>
        <sz val="10"/>
        <rFont val="Arial"/>
        <family val="2"/>
        <charset val="204"/>
      </rPr>
      <t xml:space="preserve">Крепление хомут 51 мм </t>
    </r>
    <r>
      <rPr>
        <sz val="10"/>
        <color rgb="FF000000"/>
        <rFont val="Arial"/>
        <family val="2"/>
        <charset val="204"/>
      </rPr>
      <t xml:space="preserve">(комплектация: хомут 51 - 1 шт; крепленипе для рулонной сетки - 1 шт; болт М6х25 с круглой головкой - 1 шт; шайба А6 - 1 шт; гайка М6 - 1шт)</t>
    </r>
  </si>
  <si>
    <t xml:space="preserve">51 мм</t>
  </si>
  <si>
    <t xml:space="preserve">Кронштейн для уличного освещения 
к столбу 80х80</t>
  </si>
  <si>
    <t xml:space="preserve">87,2 х 90,9</t>
  </si>
  <si>
    <r>
      <rPr>
        <b val="true"/>
        <sz val="10"/>
        <rFont val="Arial"/>
        <family val="2"/>
        <charset val="204"/>
      </rPr>
      <t xml:space="preserve">Крепление хомут 60x40 мм </t>
    </r>
    <r>
      <rPr>
        <sz val="10"/>
        <rFont val="Arial"/>
        <family val="2"/>
        <charset val="204"/>
      </rPr>
      <t xml:space="preserve">(укомплектовано антивандальными гайками М6)</t>
    </r>
  </si>
  <si>
    <t xml:space="preserve">25 х 123 мм</t>
  </si>
  <si>
    <t xml:space="preserve">Кронштейн под гасительную сетку</t>
  </si>
  <si>
    <t xml:space="preserve">цинк, зеленый RAL 6005</t>
  </si>
  <si>
    <t xml:space="preserve">Столб оцинкованный
с отверстиями и заглушкой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</si>
  <si>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62*55*1,4</t>
  </si>
  <si>
    <t xml:space="preserve">Кронштейн угловой под гасительную сетку</t>
  </si>
  <si>
    <t xml:space="preserve">цинк, зеленый RAL 6006</t>
  </si>
  <si>
    <r>
      <rPr>
        <b val="true"/>
        <sz val="10"/>
        <rFont val="Arial"/>
        <family val="2"/>
        <charset val="204"/>
      </rPr>
      <t xml:space="preserve">Фиксатор проволоки в наконечнике
</t>
    </r>
    <r>
      <rPr>
        <sz val="10"/>
        <rFont val="Arial"/>
        <family val="2"/>
        <charset val="204"/>
      </rPr>
      <t xml:space="preserve">(скоба + болт М6*40 + гайка М6)</t>
    </r>
  </si>
  <si>
    <t xml:space="preserve">Столб оцинкованный
с полимерным покрытием
с отверстиями и заглушкой          </t>
  </si>
  <si>
    <t xml:space="preserve">коричневый RAL 8017
зеленый RAL 6005</t>
  </si>
  <si>
    <t xml:space="preserve">коричневый RAL 8017</t>
  </si>
  <si>
    <r>
      <rPr>
        <b val="true"/>
        <sz val="10"/>
        <rFont val="Arial"/>
        <family val="2"/>
        <charset val="204"/>
      </rPr>
      <t xml:space="preserve">Крепление наконечника универсального к столбу 
</t>
    </r>
    <r>
      <rPr>
        <sz val="10"/>
        <rFont val="Arial"/>
        <family val="2"/>
        <charset val="204"/>
      </rPr>
      <t xml:space="preserve">(болт М6*85/100 + шайба + гайка антивандальная)</t>
    </r>
  </si>
  <si>
    <t xml:space="preserve">цинк + нерж</t>
  </si>
  <si>
    <t xml:space="preserve">зеленый RAL 6005
серый RAL 7040
коричневый RAL 8017
коричневый RR 32
вишневый RAL 3005</t>
  </si>
  <si>
    <t xml:space="preserve">зеленый RAL 6005
серый RAL 7040</t>
  </si>
  <si>
    <t xml:space="preserve">90*55*1,6</t>
  </si>
  <si>
    <t xml:space="preserve">6 втулок</t>
  </si>
  <si>
    <t xml:space="preserve">Гайка антивандальная М6</t>
  </si>
  <si>
    <t xml:space="preserve">нерж</t>
  </si>
  <si>
    <t xml:space="preserve">8 втулок</t>
  </si>
  <si>
    <t xml:space="preserve">Комплект из 2 оснований для столба с болтовым соединением</t>
  </si>
  <si>
    <t xml:space="preserve">зеленый RAL 6005
серый RAL 7040                                                                                   цинк</t>
  </si>
  <si>
    <t xml:space="preserve">Крепление скоба</t>
  </si>
  <si>
    <t xml:space="preserve">болт М6*25 + гайка антивандальная М6</t>
  </si>
  <si>
    <r>
      <rPr>
        <b val="true"/>
        <sz val="10"/>
        <rFont val="Arial"/>
        <family val="2"/>
        <charset val="204"/>
      </rPr>
      <t xml:space="preserve">Анкер М12*120 </t>
    </r>
    <r>
      <rPr>
        <sz val="10"/>
        <rFont val="Arial"/>
        <family val="2"/>
        <charset val="204"/>
      </rPr>
      <t xml:space="preserve">для крепления столба с фланцем к бетонному основанию</t>
    </r>
  </si>
  <si>
    <t xml:space="preserve">болт М6*85 + гайка антивандальная М6</t>
  </si>
  <si>
    <t xml:space="preserve">зеленый RAL 6005, серый RAL 7040, коричневый RAL 8017, цинк</t>
  </si>
  <si>
    <r>
      <rPr>
        <b val="true"/>
        <sz val="10"/>
        <rFont val="Arial"/>
        <family val="2"/>
        <charset val="204"/>
      </rPr>
      <t xml:space="preserve">Винтовая опора на фланце
</t>
    </r>
    <r>
      <rPr>
        <sz val="10"/>
        <rFont val="Arial"/>
        <family val="2"/>
        <charset val="204"/>
      </rPr>
      <t xml:space="preserve">76 (d опоры)х210 (d фланца)х2,5 (толщина стали) мм, только для столбов стреугольным фланцем</t>
    </r>
  </si>
  <si>
    <t xml:space="preserve">1 шт.</t>
  </si>
  <si>
    <t xml:space="preserve">болт М6*110 + гайка антивандальная М6</t>
  </si>
  <si>
    <t xml:space="preserve">зеленый RAL 6005, цинк</t>
  </si>
  <si>
    <r>
      <rPr>
        <b val="true"/>
        <sz val="10"/>
        <rFont val="Arial"/>
        <family val="2"/>
        <charset val="204"/>
      </rPr>
      <t xml:space="preserve">Винтовая опора на фланце
</t>
    </r>
    <r>
      <rPr>
        <sz val="10"/>
        <rFont val="Arial"/>
        <family val="2"/>
        <charset val="204"/>
      </rPr>
      <t xml:space="preserve">76 (d опоры)х210 (d фланца)х3,0 (толщина стали) мм, только для столбов с треугольным фланцем</t>
    </r>
  </si>
  <si>
    <r>
      <rPr>
        <b val="true"/>
        <sz val="10"/>
        <rFont val="Arial"/>
        <family val="2"/>
        <charset val="204"/>
      </rPr>
      <t xml:space="preserve">Болт М12*100 + шайба + гайка
</t>
    </r>
    <r>
      <rPr>
        <sz val="10"/>
        <rFont val="Arial"/>
        <family val="2"/>
        <charset val="204"/>
      </rPr>
      <t xml:space="preserve">для крепления столба к винтовой опоре с фланцем</t>
    </r>
  </si>
  <si>
    <t xml:space="preserve">винт М6*30</t>
  </si>
  <si>
    <r>
      <rPr>
        <b val="true"/>
        <sz val="10"/>
        <rFont val="Arial"/>
        <family val="2"/>
        <charset val="204"/>
      </rPr>
      <t xml:space="preserve">Крепление скоба Bastion 6/8
</t>
    </r>
    <r>
      <rPr>
        <sz val="10"/>
        <rFont val="Arial"/>
        <family val="2"/>
        <charset val="204"/>
      </rPr>
      <t xml:space="preserve">(болт М6*100/120/130 + гайка антивандальная М6)</t>
    </r>
  </si>
  <si>
    <t xml:space="preserve">Инструмент для монтажа винтопор</t>
  </si>
  <si>
    <r>
      <rPr>
        <b val="true"/>
        <sz val="10"/>
        <rFont val="Arial"/>
        <family val="2"/>
        <charset val="204"/>
      </rPr>
      <t xml:space="preserve">СББ диаметр 500/5 (6,2 витка на пог. метр)
</t>
    </r>
    <r>
      <rPr>
        <sz val="10"/>
        <rFont val="Arial"/>
        <family val="2"/>
        <charset val="204"/>
      </rPr>
      <t xml:space="preserve">Индивидуальная упаковка - полипропиленовый рукав</t>
    </r>
  </si>
  <si>
    <t xml:space="preserve">в бухте 10 погонных метров, цинк</t>
  </si>
  <si>
    <r>
      <rPr>
        <b val="true"/>
        <sz val="10"/>
        <rFont val="Arial"/>
        <family val="2"/>
        <charset val="204"/>
      </rPr>
      <t xml:space="preserve">Крепление 2 скобы Bastion - винт М6х30
</t>
    </r>
    <r>
      <rPr>
        <sz val="10"/>
        <rFont val="Arial"/>
        <family val="2"/>
        <charset val="204"/>
      </rPr>
      <t xml:space="preserve">(укомплектован шайбой и антивандальной гайкой М6)
</t>
    </r>
    <r>
      <rPr>
        <i val="true"/>
        <sz val="10"/>
        <rFont val="Arial"/>
        <family val="2"/>
        <charset val="204"/>
      </rPr>
      <t xml:space="preserve">
только для панелей с толщиной прутков от 4.8/3.8/4.8 мм до 6.0/5.0/6.0 мм</t>
    </r>
  </si>
  <si>
    <t xml:space="preserve">Струна для крепления СББ/ПББ оцинкованная d струны 2,5 мм </t>
  </si>
  <si>
    <t xml:space="preserve">в бухте 400 погонных метров, цинк</t>
  </si>
  <si>
    <t xml:space="preserve">Крепление к столбам ворот/калиток</t>
  </si>
  <si>
    <t xml:space="preserve">Проволока для крепления СББ/ПББ к струне оцинкованная d проволоки 1,6 мм </t>
  </si>
  <si>
    <r>
      <rPr>
        <b val="true"/>
        <sz val="10"/>
        <rFont val="Arial"/>
        <family val="2"/>
        <charset val="204"/>
      </rPr>
      <t xml:space="preserve">Крепление хомут прямой </t>
    </r>
    <r>
      <rPr>
        <sz val="10"/>
        <rFont val="Arial"/>
        <family val="2"/>
        <charset val="204"/>
      </rPr>
      <t xml:space="preserve">(укомплектован антивандальными гайками М6)</t>
    </r>
  </si>
  <si>
    <t xml:space="preserve">62*55</t>
  </si>
  <si>
    <r>
      <rPr>
        <b val="true"/>
        <sz val="10"/>
        <rFont val="Arial"/>
        <family val="2"/>
        <charset val="204"/>
      </rPr>
      <t xml:space="preserve">Штрих-корректоры
</t>
    </r>
    <r>
      <rPr>
        <sz val="10"/>
        <color rgb="FF000000"/>
        <rFont val="Arial"/>
        <family val="2"/>
        <charset val="204"/>
      </rPr>
      <t xml:space="preserve">используется для реставрации полимерного покрытия</t>
    </r>
  </si>
  <si>
    <t xml:space="preserve">зеленый RAL 6005   коричневый RAL 8017
вишневый RAL 3005   серый RAL 7040
синий RAL 5005   белый RAL 9016
черный RAL 9005   желтый RAL 1021
бежевый RAL 1014   красный RAL 3020 </t>
  </si>
  <si>
    <t xml:space="preserve">20 мл</t>
  </si>
  <si>
    <t xml:space="preserve">1 шт. </t>
  </si>
  <si>
    <r>
      <rPr>
        <b val="true"/>
        <sz val="10"/>
        <rFont val="Arial"/>
        <family val="2"/>
        <charset val="204"/>
      </rPr>
      <t xml:space="preserve">Крепление хомут угловой </t>
    </r>
    <r>
      <rPr>
        <sz val="10"/>
        <rFont val="Arial"/>
        <family val="2"/>
        <charset val="204"/>
      </rPr>
      <t xml:space="preserve">(укомплектован антивандальными гайками М6)</t>
    </r>
  </si>
  <si>
    <r>
      <rPr>
        <b val="true"/>
        <sz val="10"/>
        <rFont val="Arial"/>
        <family val="2"/>
        <charset val="204"/>
      </rPr>
      <t xml:space="preserve">Клипсатор </t>
    </r>
    <r>
      <rPr>
        <sz val="10"/>
        <color rgb="FF000000"/>
        <rFont val="Arial"/>
        <family val="2"/>
        <charset val="204"/>
      </rPr>
      <t xml:space="preserve">используется для обжима соединительных клипс при стыковке панелей</t>
    </r>
  </si>
  <si>
    <t xml:space="preserve">0,55*0,17</t>
  </si>
  <si>
    <r>
      <rPr>
        <b val="true"/>
        <sz val="10"/>
        <rFont val="Arial"/>
        <family val="2"/>
        <charset val="204"/>
      </rPr>
      <t xml:space="preserve">Крепление хомут крайний </t>
    </r>
    <r>
      <rPr>
        <sz val="10"/>
        <rFont val="Arial"/>
        <family val="2"/>
        <charset val="204"/>
      </rPr>
      <t xml:space="preserve">(укомплектован антивандальными гайками М6)</t>
    </r>
  </si>
  <si>
    <t xml:space="preserve">Примечания</t>
  </si>
  <si>
    <t xml:space="preserve">Возможно производство под заказ от 150 погонных метров ограждения в следующих цветах: зеленый RAL 6005, синий RAL 5005, серый RAL 7040, желтый RAL 1021, вишневый RAL 3005, коричневый RAL 8017, темно-серый RAL 7016 </t>
  </si>
  <si>
    <t xml:space="preserve">Клипса соединительная</t>
  </si>
  <si>
    <t xml:space="preserve">нерж.</t>
  </si>
  <si>
    <t xml:space="preserve">Остальные цвета по запросу согласно RAL с наценкой  10 %, в количестве не менее 600 погонных метров
Заказы в цвете RAL 5003 принимаются в количестве от 600 погонных метров и с наценкой 20%</t>
  </si>
  <si>
    <t xml:space="preserve">Все цены указаны с НДС на складе завода Grand Line</t>
  </si>
  <si>
    <t xml:space="preserve">* столбы изготавливаются с втулками</t>
  </si>
  <si>
    <t xml:space="preserve">Внимание! Продажа панельных ограждений на сумму свыше 100 тысяч рублей ведется кратно комплекту (комплект состоит из панелей + 2 столбов на каждую панель + крепления * количество столбов * количество гибов на панелях). Отдельно панели, крепления, столбы, винтовые опоры и т.д. не продаются.</t>
  </si>
  <si>
    <t xml:space="preserve">** - для столбов 60*40*1,4мм с отверстиями М6 подходят только крепления Cкоба Medium винт М6х30 </t>
  </si>
  <si>
    <t xml:space="preserve">Элементы панельных ограждений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</si>
</sst>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YY"/>
    <numFmt numFmtId="166" formatCode="0"/>
    <numFmt numFmtId="167" formatCode="0.00"/>
    <numFmt numFmtId="168" formatCode="#,##0"/>
    <numFmt numFmtId="169" formatCode="0.0"/>
    <numFmt numFmtId="170" formatCode="#,##0.00"/>
    <numFmt numFmtId="171" formatCode="0%"/>
    <numFmt numFmtId="172" formatCode="General"/>
    <numFmt numFmtId="173" formatCode="0.000"/>
    <numFmt numFmtId="174" formatCode="0.00%"/>
  </numFmts>
  <fonts count="1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u val="single"/>
      <sz val="10"/>
      <color rgb="FF0000FF"/>
      <name val="Arial"/>
      <family val="2"/>
      <charset val="204"/>
    </font>
    <font>
      <u val="single"/>
      <sz val="10"/>
      <color rgb="FF0000FF"/>
      <name val="Arial Cyr"/>
      <family val="2"/>
      <charset val="204"/>
    </font>
    <font>
      <sz val="10"/>
      <name val="Arial"/>
      <family val="2"/>
      <charset val="204"/>
    </font>
    <font>
      <b val="true"/>
      <sz val="14"/>
      <color rgb="FFFF0000"/>
      <name val="Arial"/>
      <family val="2"/>
      <charset val="204"/>
    </font>
    <font>
      <b val="true"/>
      <sz val="10"/>
      <color rgb="FFFF0000"/>
      <name val="Arial"/>
      <family val="2"/>
      <charset val="204"/>
    </font>
    <font>
      <b val="true"/>
      <u val="single"/>
      <sz val="10"/>
      <color rgb="FF0000FF"/>
      <name val="Arial"/>
      <family val="2"/>
      <charset val="204"/>
    </font>
    <font>
      <b val="true"/>
      <sz val="10"/>
      <name val="Arial"/>
      <family val="2"/>
      <charset val="204"/>
    </font>
    <font>
      <b val="true"/>
      <vertAlign val="superscript"/>
      <sz val="10"/>
      <name val="Arial"/>
      <family val="2"/>
      <charset val="204"/>
    </font>
    <font>
      <b val="true"/>
      <vertAlign val="superscript"/>
      <sz val="14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C0C0C0"/>
      <name val="Arial"/>
      <family val="2"/>
      <charset val="204"/>
    </font>
    <font>
      <i val="true"/>
      <sz val="10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0000"/>
        <bgColor rgb="FF993300"/>
      </patternFill>
    </fill>
  </fills>
  <borders count="15">
    <border diagonalUp="false" diagonalDown="false">
      <left/>
      <right/>
      <top/>
      <bottom/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1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9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1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0" fillId="0" borderId="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1" fillId="2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1" fillId="2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1" fillId="0" borderId="2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9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0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2" fontId="1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1" fillId="0" borderId="2" xfId="0" applyFont="true" applyBorder="true" applyAlignment="true" applyProtection="true">
      <alignment horizontal="left" vertical="bottom" textRotation="0" wrapText="true" indent="0" shrinkToFit="false"/>
      <protection locked="true" hidden="true"/>
    </xf>
    <xf numFmtId="167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3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1" fillId="0" borderId="2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4" fillId="0" borderId="1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2" fontId="11" fillId="0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7.jpeg"/><Relationship Id="rId2" Type="http://schemas.openxmlformats.org/officeDocument/2006/relationships/image" Target="../media/image18.jpeg"/><Relationship Id="rId3" Type="http://schemas.openxmlformats.org/officeDocument/2006/relationships/image" Target="../media/image19.jpeg"/><Relationship Id="rId4" Type="http://schemas.openxmlformats.org/officeDocument/2006/relationships/image" Target="../media/image20.jpeg"/><Relationship Id="rId5" Type="http://schemas.openxmlformats.org/officeDocument/2006/relationships/image" Target="../media/image21.jpeg"/><Relationship Id="rId6" Type="http://schemas.openxmlformats.org/officeDocument/2006/relationships/image" Target="../media/image22.jpeg"/><Relationship Id="rId7" Type="http://schemas.openxmlformats.org/officeDocument/2006/relationships/image" Target="../media/image23.jpeg"/><Relationship Id="rId8" Type="http://schemas.openxmlformats.org/officeDocument/2006/relationships/image" Target="../media/image24.png"/><Relationship Id="rId9" Type="http://schemas.openxmlformats.org/officeDocument/2006/relationships/image" Target="../media/image25.jpeg"/><Relationship Id="rId10" Type="http://schemas.openxmlformats.org/officeDocument/2006/relationships/image" Target="../media/image26.jpeg"/><Relationship Id="rId11" Type="http://schemas.openxmlformats.org/officeDocument/2006/relationships/image" Target="../media/image27.jpeg"/><Relationship Id="rId12" Type="http://schemas.openxmlformats.org/officeDocument/2006/relationships/image" Target="../media/image28.jpeg"/><Relationship Id="rId13" Type="http://schemas.openxmlformats.org/officeDocument/2006/relationships/image" Target="../media/image29.png"/><Relationship Id="rId14" Type="http://schemas.openxmlformats.org/officeDocument/2006/relationships/image" Target="../media/image30.png"/><Relationship Id="rId15" Type="http://schemas.openxmlformats.org/officeDocument/2006/relationships/image" Target="../media/image31.jpeg"/><Relationship Id="rId16" Type="http://schemas.openxmlformats.org/officeDocument/2006/relationships/image" Target="../media/image32.png"/><Relationship Id="rId17" Type="http://schemas.openxmlformats.org/officeDocument/2006/relationships/image" Target="../media/image33.jpeg"/><Relationship Id="rId18" Type="http://schemas.openxmlformats.org/officeDocument/2006/relationships/image" Target="../media/image34.jpeg"/><Relationship Id="rId19" Type="http://schemas.openxmlformats.org/officeDocument/2006/relationships/image" Target="../media/image35.png"/><Relationship Id="rId20" Type="http://schemas.openxmlformats.org/officeDocument/2006/relationships/image" Target="../media/image36.jpeg"/><Relationship Id="rId21" Type="http://schemas.openxmlformats.org/officeDocument/2006/relationships/image" Target="../media/image37.png"/><Relationship Id="rId22" Type="http://schemas.openxmlformats.org/officeDocument/2006/relationships/image" Target="../media/image38.png"/><Relationship Id="rId23" Type="http://schemas.openxmlformats.org/officeDocument/2006/relationships/image" Target="../media/image39.png"/><Relationship Id="rId24" Type="http://schemas.openxmlformats.org/officeDocument/2006/relationships/image" Target="../media/image40.png"/><Relationship Id="rId25" Type="http://schemas.openxmlformats.org/officeDocument/2006/relationships/image" Target="../media/image41.png"/><Relationship Id="rId26" Type="http://schemas.openxmlformats.org/officeDocument/2006/relationships/image" Target="../media/image42.png"/><Relationship Id="rId27" Type="http://schemas.openxmlformats.org/officeDocument/2006/relationships/image" Target="../media/image43.jpeg"/><Relationship Id="rId28" Type="http://schemas.openxmlformats.org/officeDocument/2006/relationships/image" Target="../media/image44.jpeg"/><Relationship Id="rId29" Type="http://schemas.openxmlformats.org/officeDocument/2006/relationships/image" Target="../media/image45.jpeg"/><Relationship Id="rId30" Type="http://schemas.openxmlformats.org/officeDocument/2006/relationships/image" Target="../media/image46.png"/><Relationship Id="rId31" Type="http://schemas.openxmlformats.org/officeDocument/2006/relationships/image" Target="../media/image47.png"/><Relationship Id="rId32" Type="http://schemas.openxmlformats.org/officeDocument/2006/relationships/image" Target="../media/image48.png"/><Relationship Id="rId33" Type="http://schemas.openxmlformats.org/officeDocument/2006/relationships/image" Target="../media/image49.jpeg"/><Relationship Id="rId34" Type="http://schemas.openxmlformats.org/officeDocument/2006/relationships/image" Target="../media/image50.png"/><Relationship Id="rId35" Type="http://schemas.openxmlformats.org/officeDocument/2006/relationships/image" Target="../media/image51.png"/><Relationship Id="rId36" Type="http://schemas.openxmlformats.org/officeDocument/2006/relationships/image" Target="../media/image5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382320</xdr:colOff>
      <xdr:row>15</xdr:row>
      <xdr:rowOff>66600</xdr:rowOff>
    </xdr:from>
    <xdr:to>
      <xdr:col>0</xdr:col>
      <xdr:colOff>1098720</xdr:colOff>
      <xdr:row>16</xdr:row>
      <xdr:rowOff>48600</xdr:rowOff>
    </xdr:to>
    <xdr:pic>
      <xdr:nvPicPr>
        <xdr:cNvPr id="0" name="Picture 284" descr=""/>
        <xdr:cNvPicPr/>
      </xdr:nvPicPr>
      <xdr:blipFill>
        <a:blip r:embed="rId1"/>
        <a:stretch/>
      </xdr:blipFill>
      <xdr:spPr>
        <a:xfrm>
          <a:off x="382320" y="4990680"/>
          <a:ext cx="716400" cy="63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382320</xdr:colOff>
      <xdr:row>7</xdr:row>
      <xdr:rowOff>238320</xdr:rowOff>
    </xdr:from>
    <xdr:to>
      <xdr:col>0</xdr:col>
      <xdr:colOff>997920</xdr:colOff>
      <xdr:row>9</xdr:row>
      <xdr:rowOff>219240</xdr:rowOff>
    </xdr:to>
    <xdr:pic>
      <xdr:nvPicPr>
        <xdr:cNvPr id="1" name="Picture 899" descr=""/>
        <xdr:cNvPicPr/>
      </xdr:nvPicPr>
      <xdr:blipFill>
        <a:blip r:embed="rId2"/>
        <a:stretch/>
      </xdr:blipFill>
      <xdr:spPr>
        <a:xfrm>
          <a:off x="382320" y="2619360"/>
          <a:ext cx="615600" cy="55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362880</xdr:colOff>
      <xdr:row>13</xdr:row>
      <xdr:rowOff>162000</xdr:rowOff>
    </xdr:from>
    <xdr:to>
      <xdr:col>0</xdr:col>
      <xdr:colOff>1108440</xdr:colOff>
      <xdr:row>14</xdr:row>
      <xdr:rowOff>362880</xdr:rowOff>
    </xdr:to>
    <xdr:pic>
      <xdr:nvPicPr>
        <xdr:cNvPr id="2" name="Picture 283" descr=""/>
        <xdr:cNvPicPr/>
      </xdr:nvPicPr>
      <xdr:blipFill>
        <a:blip r:embed="rId3"/>
        <a:stretch/>
      </xdr:blipFill>
      <xdr:spPr>
        <a:xfrm>
          <a:off x="362880" y="4257720"/>
          <a:ext cx="745560" cy="486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21</xdr:row>
      <xdr:rowOff>381960</xdr:rowOff>
    </xdr:from>
    <xdr:to>
      <xdr:col>0</xdr:col>
      <xdr:colOff>1320480</xdr:colOff>
      <xdr:row>22</xdr:row>
      <xdr:rowOff>248400</xdr:rowOff>
    </xdr:to>
    <xdr:pic>
      <xdr:nvPicPr>
        <xdr:cNvPr id="3" name="Picture 285" descr=""/>
        <xdr:cNvPicPr/>
      </xdr:nvPicPr>
      <xdr:blipFill>
        <a:blip r:embed="rId4"/>
        <a:stretch/>
      </xdr:blipFill>
      <xdr:spPr>
        <a:xfrm>
          <a:off x="0" y="8266680"/>
          <a:ext cx="1320480" cy="418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231840</xdr:colOff>
      <xdr:row>23</xdr:row>
      <xdr:rowOff>190080</xdr:rowOff>
    </xdr:from>
    <xdr:to>
      <xdr:col>0</xdr:col>
      <xdr:colOff>1309320</xdr:colOff>
      <xdr:row>24</xdr:row>
      <xdr:rowOff>371520</xdr:rowOff>
    </xdr:to>
    <xdr:pic>
      <xdr:nvPicPr>
        <xdr:cNvPr id="4" name="Picture 8449" descr=""/>
        <xdr:cNvPicPr/>
      </xdr:nvPicPr>
      <xdr:blipFill>
        <a:blip r:embed="rId5"/>
        <a:stretch/>
      </xdr:blipFill>
      <xdr:spPr>
        <a:xfrm>
          <a:off x="231840" y="9179640"/>
          <a:ext cx="1077480" cy="733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90720</xdr:colOff>
      <xdr:row>25</xdr:row>
      <xdr:rowOff>333000</xdr:rowOff>
    </xdr:from>
    <xdr:to>
      <xdr:col>0</xdr:col>
      <xdr:colOff>1380600</xdr:colOff>
      <xdr:row>26</xdr:row>
      <xdr:rowOff>486000</xdr:rowOff>
    </xdr:to>
    <xdr:pic>
      <xdr:nvPicPr>
        <xdr:cNvPr id="5" name="Picture 8451" descr=""/>
        <xdr:cNvPicPr/>
      </xdr:nvPicPr>
      <xdr:blipFill>
        <a:blip r:embed="rId6"/>
        <a:stretch/>
      </xdr:blipFill>
      <xdr:spPr>
        <a:xfrm>
          <a:off x="90720" y="10427400"/>
          <a:ext cx="1289880" cy="705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241560</xdr:colOff>
      <xdr:row>28</xdr:row>
      <xdr:rowOff>123120</xdr:rowOff>
    </xdr:from>
    <xdr:to>
      <xdr:col>0</xdr:col>
      <xdr:colOff>1118160</xdr:colOff>
      <xdr:row>28</xdr:row>
      <xdr:rowOff>494280</xdr:rowOff>
    </xdr:to>
    <xdr:pic>
      <xdr:nvPicPr>
        <xdr:cNvPr id="6" name="Picture 8453" descr=""/>
        <xdr:cNvPicPr/>
      </xdr:nvPicPr>
      <xdr:blipFill>
        <a:blip r:embed="rId7"/>
        <a:stretch/>
      </xdr:blipFill>
      <xdr:spPr>
        <a:xfrm>
          <a:off x="241560" y="11874960"/>
          <a:ext cx="876600" cy="37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362880</xdr:colOff>
      <xdr:row>29</xdr:row>
      <xdr:rowOff>48240</xdr:rowOff>
    </xdr:from>
    <xdr:to>
      <xdr:col>0</xdr:col>
      <xdr:colOff>928440</xdr:colOff>
      <xdr:row>29</xdr:row>
      <xdr:rowOff>477720</xdr:rowOff>
    </xdr:to>
    <xdr:pic>
      <xdr:nvPicPr>
        <xdr:cNvPr id="7" name="Picture 289" descr=""/>
        <xdr:cNvPicPr/>
      </xdr:nvPicPr>
      <xdr:blipFill>
        <a:blip r:embed="rId8"/>
        <a:stretch/>
      </xdr:blipFill>
      <xdr:spPr>
        <a:xfrm>
          <a:off x="362880" y="12352320"/>
          <a:ext cx="565560" cy="429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402120</xdr:colOff>
      <xdr:row>30</xdr:row>
      <xdr:rowOff>237600</xdr:rowOff>
    </xdr:from>
    <xdr:to>
      <xdr:col>0</xdr:col>
      <xdr:colOff>1158480</xdr:colOff>
      <xdr:row>31</xdr:row>
      <xdr:rowOff>190080</xdr:rowOff>
    </xdr:to>
    <xdr:pic>
      <xdr:nvPicPr>
        <xdr:cNvPr id="8" name="Picture 8455" descr=""/>
        <xdr:cNvPicPr/>
      </xdr:nvPicPr>
      <xdr:blipFill>
        <a:blip r:embed="rId9"/>
        <a:stretch/>
      </xdr:blipFill>
      <xdr:spPr>
        <a:xfrm>
          <a:off x="402120" y="13094280"/>
          <a:ext cx="756360" cy="505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110160</xdr:colOff>
      <xdr:row>32</xdr:row>
      <xdr:rowOff>39600</xdr:rowOff>
    </xdr:from>
    <xdr:to>
      <xdr:col>0</xdr:col>
      <xdr:colOff>1269000</xdr:colOff>
      <xdr:row>32</xdr:row>
      <xdr:rowOff>505440</xdr:rowOff>
    </xdr:to>
    <xdr:pic>
      <xdr:nvPicPr>
        <xdr:cNvPr id="9" name="Picture 291" descr=""/>
        <xdr:cNvPicPr/>
      </xdr:nvPicPr>
      <xdr:blipFill>
        <a:blip r:embed="rId10"/>
        <a:stretch/>
      </xdr:blipFill>
      <xdr:spPr>
        <a:xfrm>
          <a:off x="110160" y="14001120"/>
          <a:ext cx="1158840" cy="465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362880</xdr:colOff>
      <xdr:row>33</xdr:row>
      <xdr:rowOff>190080</xdr:rowOff>
    </xdr:from>
    <xdr:to>
      <xdr:col>0</xdr:col>
      <xdr:colOff>847440</xdr:colOff>
      <xdr:row>33</xdr:row>
      <xdr:rowOff>446760</xdr:rowOff>
    </xdr:to>
    <xdr:pic>
      <xdr:nvPicPr>
        <xdr:cNvPr id="10" name="Picture 293" descr=""/>
        <xdr:cNvPicPr/>
      </xdr:nvPicPr>
      <xdr:blipFill>
        <a:blip r:embed="rId11"/>
        <a:stretch/>
      </xdr:blipFill>
      <xdr:spPr>
        <a:xfrm>
          <a:off x="362880" y="14704200"/>
          <a:ext cx="484560" cy="256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442440</xdr:colOff>
      <xdr:row>34</xdr:row>
      <xdr:rowOff>209880</xdr:rowOff>
    </xdr:from>
    <xdr:to>
      <xdr:col>0</xdr:col>
      <xdr:colOff>866880</xdr:colOff>
      <xdr:row>34</xdr:row>
      <xdr:rowOff>419400</xdr:rowOff>
    </xdr:to>
    <xdr:pic>
      <xdr:nvPicPr>
        <xdr:cNvPr id="11" name="Picture 294" descr=""/>
        <xdr:cNvPicPr/>
      </xdr:nvPicPr>
      <xdr:blipFill>
        <a:blip r:embed="rId12"/>
        <a:stretch/>
      </xdr:blipFill>
      <xdr:spPr>
        <a:xfrm>
          <a:off x="442440" y="15276240"/>
          <a:ext cx="424440" cy="209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523440</xdr:colOff>
      <xdr:row>35</xdr:row>
      <xdr:rowOff>170640</xdr:rowOff>
    </xdr:from>
    <xdr:to>
      <xdr:col>0</xdr:col>
      <xdr:colOff>897480</xdr:colOff>
      <xdr:row>35</xdr:row>
      <xdr:rowOff>418680</xdr:rowOff>
    </xdr:to>
    <xdr:pic>
      <xdr:nvPicPr>
        <xdr:cNvPr id="12" name="Picture 296" descr=""/>
        <xdr:cNvPicPr/>
      </xdr:nvPicPr>
      <xdr:blipFill>
        <a:blip r:embed="rId13"/>
        <a:stretch/>
      </xdr:blipFill>
      <xdr:spPr>
        <a:xfrm>
          <a:off x="523440" y="15789600"/>
          <a:ext cx="374040" cy="248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291600</xdr:colOff>
      <xdr:row>36</xdr:row>
      <xdr:rowOff>154080</xdr:rowOff>
    </xdr:from>
    <xdr:to>
      <xdr:col>0</xdr:col>
      <xdr:colOff>967320</xdr:colOff>
      <xdr:row>36</xdr:row>
      <xdr:rowOff>469080</xdr:rowOff>
    </xdr:to>
    <xdr:pic>
      <xdr:nvPicPr>
        <xdr:cNvPr id="13" name="Picture 279" descr=""/>
        <xdr:cNvPicPr/>
      </xdr:nvPicPr>
      <xdr:blipFill>
        <a:blip r:embed="rId14"/>
        <a:stretch/>
      </xdr:blipFill>
      <xdr:spPr>
        <a:xfrm>
          <a:off x="291600" y="16325280"/>
          <a:ext cx="675720" cy="315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322560</xdr:colOff>
      <xdr:row>37</xdr:row>
      <xdr:rowOff>171000</xdr:rowOff>
    </xdr:from>
    <xdr:to>
      <xdr:col>0</xdr:col>
      <xdr:colOff>1169640</xdr:colOff>
      <xdr:row>37</xdr:row>
      <xdr:rowOff>494640</xdr:rowOff>
    </xdr:to>
    <xdr:pic>
      <xdr:nvPicPr>
        <xdr:cNvPr id="14" name="Picture 278" descr=""/>
        <xdr:cNvPicPr/>
      </xdr:nvPicPr>
      <xdr:blipFill>
        <a:blip r:embed="rId15"/>
        <a:stretch/>
      </xdr:blipFill>
      <xdr:spPr>
        <a:xfrm>
          <a:off x="322560" y="16894800"/>
          <a:ext cx="847080" cy="323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150840</xdr:colOff>
      <xdr:row>38</xdr:row>
      <xdr:rowOff>418680</xdr:rowOff>
    </xdr:from>
    <xdr:to>
      <xdr:col>0</xdr:col>
      <xdr:colOff>1299600</xdr:colOff>
      <xdr:row>39</xdr:row>
      <xdr:rowOff>190080</xdr:rowOff>
    </xdr:to>
    <xdr:pic>
      <xdr:nvPicPr>
        <xdr:cNvPr id="15" name="Picture 277" descr=""/>
        <xdr:cNvPicPr/>
      </xdr:nvPicPr>
      <xdr:blipFill>
        <a:blip r:embed="rId16"/>
        <a:stretch/>
      </xdr:blipFill>
      <xdr:spPr>
        <a:xfrm>
          <a:off x="150840" y="17695080"/>
          <a:ext cx="1148760" cy="323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292320</xdr:colOff>
      <xdr:row>48</xdr:row>
      <xdr:rowOff>76320</xdr:rowOff>
    </xdr:from>
    <xdr:to>
      <xdr:col>0</xdr:col>
      <xdr:colOff>1260000</xdr:colOff>
      <xdr:row>49</xdr:row>
      <xdr:rowOff>95400</xdr:rowOff>
    </xdr:to>
    <xdr:pic>
      <xdr:nvPicPr>
        <xdr:cNvPr id="16" name="Picture 143" descr=""/>
        <xdr:cNvPicPr/>
      </xdr:nvPicPr>
      <xdr:blipFill>
        <a:blip r:embed="rId1"/>
        <a:stretch/>
      </xdr:blipFill>
      <xdr:spPr>
        <a:xfrm>
          <a:off x="292320" y="18726120"/>
          <a:ext cx="967680" cy="409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644400</xdr:colOff>
      <xdr:row>29</xdr:row>
      <xdr:rowOff>199440</xdr:rowOff>
    </xdr:from>
    <xdr:to>
      <xdr:col>11</xdr:col>
      <xdr:colOff>1079280</xdr:colOff>
      <xdr:row>30</xdr:row>
      <xdr:rowOff>277560</xdr:rowOff>
    </xdr:to>
    <xdr:pic>
      <xdr:nvPicPr>
        <xdr:cNvPr id="17" name="Picture 156" descr=""/>
        <xdr:cNvPicPr/>
      </xdr:nvPicPr>
      <xdr:blipFill>
        <a:blip r:embed="rId2"/>
        <a:stretch/>
      </xdr:blipFill>
      <xdr:spPr>
        <a:xfrm>
          <a:off x="12056400" y="10800720"/>
          <a:ext cx="434880" cy="50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293040</xdr:colOff>
      <xdr:row>24</xdr:row>
      <xdr:rowOff>162000</xdr:rowOff>
    </xdr:from>
    <xdr:to>
      <xdr:col>11</xdr:col>
      <xdr:colOff>1531800</xdr:colOff>
      <xdr:row>25</xdr:row>
      <xdr:rowOff>353160</xdr:rowOff>
    </xdr:to>
    <xdr:pic>
      <xdr:nvPicPr>
        <xdr:cNvPr id="18" name="Picture 174" descr=""/>
        <xdr:cNvPicPr/>
      </xdr:nvPicPr>
      <xdr:blipFill>
        <a:blip r:embed="rId3"/>
        <a:stretch/>
      </xdr:blipFill>
      <xdr:spPr>
        <a:xfrm>
          <a:off x="11705040" y="8267760"/>
          <a:ext cx="1238760" cy="429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101520</xdr:colOff>
      <xdr:row>42</xdr:row>
      <xdr:rowOff>38880</xdr:rowOff>
    </xdr:from>
    <xdr:to>
      <xdr:col>11</xdr:col>
      <xdr:colOff>1723320</xdr:colOff>
      <xdr:row>43</xdr:row>
      <xdr:rowOff>296280</xdr:rowOff>
    </xdr:to>
    <xdr:pic>
      <xdr:nvPicPr>
        <xdr:cNvPr id="19" name="Рисунок 35" descr=""/>
        <xdr:cNvPicPr/>
      </xdr:nvPicPr>
      <xdr:blipFill>
        <a:blip r:embed="rId4"/>
        <a:stretch/>
      </xdr:blipFill>
      <xdr:spPr>
        <a:xfrm>
          <a:off x="11513520" y="16593120"/>
          <a:ext cx="1621800" cy="609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202320</xdr:colOff>
      <xdr:row>44</xdr:row>
      <xdr:rowOff>28080</xdr:rowOff>
    </xdr:from>
    <xdr:to>
      <xdr:col>11</xdr:col>
      <xdr:colOff>1512720</xdr:colOff>
      <xdr:row>44</xdr:row>
      <xdr:rowOff>447840</xdr:rowOff>
    </xdr:to>
    <xdr:pic>
      <xdr:nvPicPr>
        <xdr:cNvPr id="20" name="Рисунок 36" descr=""/>
        <xdr:cNvPicPr/>
      </xdr:nvPicPr>
      <xdr:blipFill>
        <a:blip r:embed="rId5"/>
        <a:stretch/>
      </xdr:blipFill>
      <xdr:spPr>
        <a:xfrm>
          <a:off x="11614320" y="17439480"/>
          <a:ext cx="1310400" cy="41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131040</xdr:colOff>
      <xdr:row>39</xdr:row>
      <xdr:rowOff>57960</xdr:rowOff>
    </xdr:from>
    <xdr:to>
      <xdr:col>11</xdr:col>
      <xdr:colOff>1683360</xdr:colOff>
      <xdr:row>40</xdr:row>
      <xdr:rowOff>676800</xdr:rowOff>
    </xdr:to>
    <xdr:pic>
      <xdr:nvPicPr>
        <xdr:cNvPr id="21" name="Рисунок 34" descr=""/>
        <xdr:cNvPicPr/>
      </xdr:nvPicPr>
      <xdr:blipFill>
        <a:blip r:embed="rId6"/>
        <a:stretch/>
      </xdr:blipFill>
      <xdr:spPr>
        <a:xfrm>
          <a:off x="11543040" y="14850000"/>
          <a:ext cx="155232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523440</xdr:colOff>
      <xdr:row>31</xdr:row>
      <xdr:rowOff>333720</xdr:rowOff>
    </xdr:from>
    <xdr:to>
      <xdr:col>0</xdr:col>
      <xdr:colOff>1169280</xdr:colOff>
      <xdr:row>32</xdr:row>
      <xdr:rowOff>334800</xdr:rowOff>
    </xdr:to>
    <xdr:pic>
      <xdr:nvPicPr>
        <xdr:cNvPr id="22" name="Picture 4590" descr=""/>
        <xdr:cNvPicPr/>
      </xdr:nvPicPr>
      <xdr:blipFill>
        <a:blip r:embed="rId7"/>
        <a:stretch/>
      </xdr:blipFill>
      <xdr:spPr>
        <a:xfrm>
          <a:off x="523440" y="11830320"/>
          <a:ext cx="645840" cy="515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573120</xdr:colOff>
      <xdr:row>33</xdr:row>
      <xdr:rowOff>295200</xdr:rowOff>
    </xdr:from>
    <xdr:to>
      <xdr:col>0</xdr:col>
      <xdr:colOff>1149480</xdr:colOff>
      <xdr:row>34</xdr:row>
      <xdr:rowOff>447840</xdr:rowOff>
    </xdr:to>
    <xdr:pic>
      <xdr:nvPicPr>
        <xdr:cNvPr id="23" name="Picture 4596" descr=""/>
        <xdr:cNvPicPr/>
      </xdr:nvPicPr>
      <xdr:blipFill>
        <a:blip r:embed="rId8"/>
        <a:stretch/>
      </xdr:blipFill>
      <xdr:spPr>
        <a:xfrm>
          <a:off x="573120" y="12696480"/>
          <a:ext cx="576360" cy="47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442440</xdr:colOff>
      <xdr:row>42</xdr:row>
      <xdr:rowOff>190440</xdr:rowOff>
    </xdr:from>
    <xdr:to>
      <xdr:col>0</xdr:col>
      <xdr:colOff>1179000</xdr:colOff>
      <xdr:row>43</xdr:row>
      <xdr:rowOff>256680</xdr:rowOff>
    </xdr:to>
    <xdr:pic>
      <xdr:nvPicPr>
        <xdr:cNvPr id="24" name="Picture 23" descr=""/>
        <xdr:cNvPicPr/>
      </xdr:nvPicPr>
      <xdr:blipFill>
        <a:blip r:embed="rId9"/>
        <a:stretch/>
      </xdr:blipFill>
      <xdr:spPr>
        <a:xfrm>
          <a:off x="442440" y="16744680"/>
          <a:ext cx="736560" cy="418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573120</xdr:colOff>
      <xdr:row>46</xdr:row>
      <xdr:rowOff>47880</xdr:rowOff>
    </xdr:from>
    <xdr:to>
      <xdr:col>0</xdr:col>
      <xdr:colOff>1098000</xdr:colOff>
      <xdr:row>47</xdr:row>
      <xdr:rowOff>353160</xdr:rowOff>
    </xdr:to>
    <xdr:pic>
      <xdr:nvPicPr>
        <xdr:cNvPr id="25" name="Picture 4592" descr=""/>
        <xdr:cNvPicPr/>
      </xdr:nvPicPr>
      <xdr:blipFill>
        <a:blip r:embed="rId10"/>
        <a:stretch/>
      </xdr:blipFill>
      <xdr:spPr>
        <a:xfrm>
          <a:off x="573120" y="18164160"/>
          <a:ext cx="524880" cy="467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553320</xdr:colOff>
      <xdr:row>44</xdr:row>
      <xdr:rowOff>104400</xdr:rowOff>
    </xdr:from>
    <xdr:to>
      <xdr:col>0</xdr:col>
      <xdr:colOff>1098000</xdr:colOff>
      <xdr:row>44</xdr:row>
      <xdr:rowOff>505440</xdr:rowOff>
    </xdr:to>
    <xdr:pic>
      <xdr:nvPicPr>
        <xdr:cNvPr id="26" name="Picture 4594" descr=""/>
        <xdr:cNvPicPr/>
      </xdr:nvPicPr>
      <xdr:blipFill>
        <a:blip r:embed="rId11"/>
        <a:stretch/>
      </xdr:blipFill>
      <xdr:spPr>
        <a:xfrm>
          <a:off x="553320" y="17515800"/>
          <a:ext cx="544680" cy="401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70920</xdr:colOff>
      <xdr:row>19</xdr:row>
      <xdr:rowOff>142920</xdr:rowOff>
    </xdr:from>
    <xdr:to>
      <xdr:col>0</xdr:col>
      <xdr:colOff>756360</xdr:colOff>
      <xdr:row>26</xdr:row>
      <xdr:rowOff>105840</xdr:rowOff>
    </xdr:to>
    <xdr:pic>
      <xdr:nvPicPr>
        <xdr:cNvPr id="27" name="Picture 140" descr=""/>
        <xdr:cNvPicPr/>
      </xdr:nvPicPr>
      <xdr:blipFill>
        <a:blip r:embed="rId12"/>
        <a:stretch/>
      </xdr:blipFill>
      <xdr:spPr>
        <a:xfrm>
          <a:off x="70920" y="6686280"/>
          <a:ext cx="685440" cy="2144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292320</xdr:colOff>
      <xdr:row>7</xdr:row>
      <xdr:rowOff>124920</xdr:rowOff>
    </xdr:from>
    <xdr:to>
      <xdr:col>0</xdr:col>
      <xdr:colOff>797760</xdr:colOff>
      <xdr:row>11</xdr:row>
      <xdr:rowOff>47880</xdr:rowOff>
    </xdr:to>
    <xdr:pic>
      <xdr:nvPicPr>
        <xdr:cNvPr id="28" name="Picture 10225" descr=""/>
        <xdr:cNvPicPr/>
      </xdr:nvPicPr>
      <xdr:blipFill>
        <a:blip r:embed="rId13"/>
        <a:stretch/>
      </xdr:blipFill>
      <xdr:spPr>
        <a:xfrm>
          <a:off x="292320" y="2039400"/>
          <a:ext cx="505440" cy="1008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171000</xdr:colOff>
      <xdr:row>33</xdr:row>
      <xdr:rowOff>191520</xdr:rowOff>
    </xdr:from>
    <xdr:to>
      <xdr:col>11</xdr:col>
      <xdr:colOff>1672920</xdr:colOff>
      <xdr:row>34</xdr:row>
      <xdr:rowOff>362160</xdr:rowOff>
    </xdr:to>
    <xdr:pic>
      <xdr:nvPicPr>
        <xdr:cNvPr id="29" name="Picture 1159" descr=""/>
        <xdr:cNvPicPr/>
      </xdr:nvPicPr>
      <xdr:blipFill>
        <a:blip r:embed="rId14"/>
        <a:stretch/>
      </xdr:blipFill>
      <xdr:spPr>
        <a:xfrm>
          <a:off x="11583000" y="12592800"/>
          <a:ext cx="1501920" cy="494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715680</xdr:colOff>
      <xdr:row>37</xdr:row>
      <xdr:rowOff>124200</xdr:rowOff>
    </xdr:from>
    <xdr:to>
      <xdr:col>11</xdr:col>
      <xdr:colOff>1109160</xdr:colOff>
      <xdr:row>38</xdr:row>
      <xdr:rowOff>399600</xdr:rowOff>
    </xdr:to>
    <xdr:pic>
      <xdr:nvPicPr>
        <xdr:cNvPr id="30" name="Picture 9766" descr=""/>
        <xdr:cNvPicPr/>
      </xdr:nvPicPr>
      <xdr:blipFill>
        <a:blip r:embed="rId15"/>
        <a:stretch/>
      </xdr:blipFill>
      <xdr:spPr>
        <a:xfrm>
          <a:off x="12127680" y="14049720"/>
          <a:ext cx="393480" cy="589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654840</xdr:colOff>
      <xdr:row>15</xdr:row>
      <xdr:rowOff>210600</xdr:rowOff>
    </xdr:from>
    <xdr:to>
      <xdr:col>11</xdr:col>
      <xdr:colOff>1039320</xdr:colOff>
      <xdr:row>16</xdr:row>
      <xdr:rowOff>201600</xdr:rowOff>
    </xdr:to>
    <xdr:pic>
      <xdr:nvPicPr>
        <xdr:cNvPr id="31" name="Рисунок 36" descr="наконечник для уличного освещения.png"/>
        <xdr:cNvPicPr/>
      </xdr:nvPicPr>
      <xdr:blipFill>
        <a:blip r:embed="rId16"/>
        <a:stretch/>
      </xdr:blipFill>
      <xdr:spPr>
        <a:xfrm>
          <a:off x="12066840" y="4868280"/>
          <a:ext cx="384480" cy="609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293040</xdr:colOff>
      <xdr:row>31</xdr:row>
      <xdr:rowOff>56520</xdr:rowOff>
    </xdr:from>
    <xdr:to>
      <xdr:col>11</xdr:col>
      <xdr:colOff>1331640</xdr:colOff>
      <xdr:row>31</xdr:row>
      <xdr:rowOff>476640</xdr:rowOff>
    </xdr:to>
    <xdr:pic>
      <xdr:nvPicPr>
        <xdr:cNvPr id="32" name="Рисунок 36" descr=""/>
        <xdr:cNvPicPr/>
      </xdr:nvPicPr>
      <xdr:blipFill>
        <a:blip r:embed="rId17"/>
        <a:stretch/>
      </xdr:blipFill>
      <xdr:spPr>
        <a:xfrm>
          <a:off x="11705040" y="11553120"/>
          <a:ext cx="1038600" cy="420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312120</xdr:colOff>
      <xdr:row>35</xdr:row>
      <xdr:rowOff>47880</xdr:rowOff>
    </xdr:from>
    <xdr:to>
      <xdr:col>11</xdr:col>
      <xdr:colOff>1523160</xdr:colOff>
      <xdr:row>36</xdr:row>
      <xdr:rowOff>295200</xdr:rowOff>
    </xdr:to>
    <xdr:pic>
      <xdr:nvPicPr>
        <xdr:cNvPr id="33" name="Picture 11028" descr=""/>
        <xdr:cNvPicPr/>
      </xdr:nvPicPr>
      <xdr:blipFill>
        <a:blip r:embed="rId18"/>
        <a:stretch/>
      </xdr:blipFill>
      <xdr:spPr>
        <a:xfrm>
          <a:off x="11724120" y="13458960"/>
          <a:ext cx="1211040" cy="437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543240</xdr:colOff>
      <xdr:row>41</xdr:row>
      <xdr:rowOff>134280</xdr:rowOff>
    </xdr:from>
    <xdr:to>
      <xdr:col>0</xdr:col>
      <xdr:colOff>906480</xdr:colOff>
      <xdr:row>41</xdr:row>
      <xdr:rowOff>428760</xdr:rowOff>
    </xdr:to>
    <xdr:pic>
      <xdr:nvPicPr>
        <xdr:cNvPr id="34" name="Рисунок 39" descr=""/>
        <xdr:cNvPicPr/>
      </xdr:nvPicPr>
      <xdr:blipFill>
        <a:blip r:embed="rId19"/>
        <a:stretch/>
      </xdr:blipFill>
      <xdr:spPr>
        <a:xfrm>
          <a:off x="543240" y="16117200"/>
          <a:ext cx="363240" cy="294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402840</xdr:colOff>
      <xdr:row>15</xdr:row>
      <xdr:rowOff>84960</xdr:rowOff>
    </xdr:from>
    <xdr:to>
      <xdr:col>0</xdr:col>
      <xdr:colOff>1210320</xdr:colOff>
      <xdr:row>15</xdr:row>
      <xdr:rowOff>503280</xdr:rowOff>
    </xdr:to>
    <xdr:pic>
      <xdr:nvPicPr>
        <xdr:cNvPr id="35" name="Picture 15173" descr=""/>
        <xdr:cNvPicPr/>
      </xdr:nvPicPr>
      <xdr:blipFill>
        <a:blip r:embed="rId20"/>
        <a:stretch/>
      </xdr:blipFill>
      <xdr:spPr>
        <a:xfrm>
          <a:off x="402840" y="4742640"/>
          <a:ext cx="807480" cy="418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141480</xdr:colOff>
      <xdr:row>13</xdr:row>
      <xdr:rowOff>104040</xdr:rowOff>
    </xdr:from>
    <xdr:to>
      <xdr:col>11</xdr:col>
      <xdr:colOff>1763280</xdr:colOff>
      <xdr:row>13</xdr:row>
      <xdr:rowOff>475920</xdr:rowOff>
    </xdr:to>
    <xdr:pic>
      <xdr:nvPicPr>
        <xdr:cNvPr id="36" name="Picture 16930" descr=""/>
        <xdr:cNvPicPr/>
      </xdr:nvPicPr>
      <xdr:blipFill>
        <a:blip r:embed="rId21"/>
        <a:stretch/>
      </xdr:blipFill>
      <xdr:spPr>
        <a:xfrm>
          <a:off x="11553480" y="3580560"/>
          <a:ext cx="1621800" cy="371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554040</xdr:colOff>
      <xdr:row>14</xdr:row>
      <xdr:rowOff>104040</xdr:rowOff>
    </xdr:from>
    <xdr:to>
      <xdr:col>11</xdr:col>
      <xdr:colOff>1159560</xdr:colOff>
      <xdr:row>14</xdr:row>
      <xdr:rowOff>437760</xdr:rowOff>
    </xdr:to>
    <xdr:pic>
      <xdr:nvPicPr>
        <xdr:cNvPr id="37" name="Picture 16932" descr=""/>
        <xdr:cNvPicPr/>
      </xdr:nvPicPr>
      <xdr:blipFill>
        <a:blip r:embed="rId22"/>
        <a:stretch/>
      </xdr:blipFill>
      <xdr:spPr>
        <a:xfrm>
          <a:off x="11966040" y="4228200"/>
          <a:ext cx="605520" cy="333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483840</xdr:colOff>
      <xdr:row>37</xdr:row>
      <xdr:rowOff>180720</xdr:rowOff>
    </xdr:from>
    <xdr:to>
      <xdr:col>0</xdr:col>
      <xdr:colOff>1240200</xdr:colOff>
      <xdr:row>38</xdr:row>
      <xdr:rowOff>514080</xdr:rowOff>
    </xdr:to>
    <xdr:pic>
      <xdr:nvPicPr>
        <xdr:cNvPr id="38" name="Picture 16934" descr=""/>
        <xdr:cNvPicPr/>
      </xdr:nvPicPr>
      <xdr:blipFill>
        <a:blip r:embed="rId23"/>
        <a:stretch/>
      </xdr:blipFill>
      <xdr:spPr>
        <a:xfrm>
          <a:off x="483840" y="14106240"/>
          <a:ext cx="756360" cy="647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272160</xdr:colOff>
      <xdr:row>7</xdr:row>
      <xdr:rowOff>67680</xdr:rowOff>
    </xdr:from>
    <xdr:to>
      <xdr:col>11</xdr:col>
      <xdr:colOff>1470960</xdr:colOff>
      <xdr:row>7</xdr:row>
      <xdr:rowOff>458640</xdr:rowOff>
    </xdr:to>
    <xdr:pic>
      <xdr:nvPicPr>
        <xdr:cNvPr id="39" name="Picture 31417" descr=""/>
        <xdr:cNvPicPr/>
      </xdr:nvPicPr>
      <xdr:blipFill>
        <a:blip r:embed="rId24"/>
        <a:stretch/>
      </xdr:blipFill>
      <xdr:spPr>
        <a:xfrm>
          <a:off x="11684160" y="1982160"/>
          <a:ext cx="1198800" cy="390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473760</xdr:colOff>
      <xdr:row>8</xdr:row>
      <xdr:rowOff>38880</xdr:rowOff>
    </xdr:from>
    <xdr:to>
      <xdr:col>11</xdr:col>
      <xdr:colOff>1270800</xdr:colOff>
      <xdr:row>10</xdr:row>
      <xdr:rowOff>124560</xdr:rowOff>
    </xdr:to>
    <xdr:pic>
      <xdr:nvPicPr>
        <xdr:cNvPr id="40" name="Picture 31419" descr=""/>
        <xdr:cNvPicPr/>
      </xdr:nvPicPr>
      <xdr:blipFill>
        <a:blip r:embed="rId25"/>
        <a:stretch/>
      </xdr:blipFill>
      <xdr:spPr>
        <a:xfrm>
          <a:off x="11885760" y="2477160"/>
          <a:ext cx="797040" cy="48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141480</xdr:colOff>
      <xdr:row>11</xdr:row>
      <xdr:rowOff>105120</xdr:rowOff>
    </xdr:from>
    <xdr:to>
      <xdr:col>11</xdr:col>
      <xdr:colOff>1653480</xdr:colOff>
      <xdr:row>12</xdr:row>
      <xdr:rowOff>266400</xdr:rowOff>
    </xdr:to>
    <xdr:pic>
      <xdr:nvPicPr>
        <xdr:cNvPr id="41" name="Picture 31423" descr=""/>
        <xdr:cNvPicPr/>
      </xdr:nvPicPr>
      <xdr:blipFill>
        <a:blip r:embed="rId26"/>
        <a:stretch/>
      </xdr:blipFill>
      <xdr:spPr>
        <a:xfrm>
          <a:off x="11553480" y="3105360"/>
          <a:ext cx="1512000" cy="323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622440</xdr:colOff>
      <xdr:row>13</xdr:row>
      <xdr:rowOff>14040</xdr:rowOff>
    </xdr:from>
    <xdr:to>
      <xdr:col>0</xdr:col>
      <xdr:colOff>1117800</xdr:colOff>
      <xdr:row>13</xdr:row>
      <xdr:rowOff>527400</xdr:rowOff>
    </xdr:to>
    <xdr:pic>
      <xdr:nvPicPr>
        <xdr:cNvPr id="42" name="Рисунок 38" descr="крепление скоба + саморез 5,5х32_01.jpg"/>
        <xdr:cNvPicPr/>
      </xdr:nvPicPr>
      <xdr:blipFill>
        <a:blip r:embed="rId27"/>
        <a:stretch/>
      </xdr:blipFill>
      <xdr:spPr>
        <a:xfrm rot="836400">
          <a:off x="552960" y="3542400"/>
          <a:ext cx="495360" cy="513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894960</xdr:colOff>
      <xdr:row>7</xdr:row>
      <xdr:rowOff>67680</xdr:rowOff>
    </xdr:from>
    <xdr:to>
      <xdr:col>0</xdr:col>
      <xdr:colOff>1319400</xdr:colOff>
      <xdr:row>11</xdr:row>
      <xdr:rowOff>66600</xdr:rowOff>
    </xdr:to>
    <xdr:pic>
      <xdr:nvPicPr>
        <xdr:cNvPr id="43" name="Picture 140" descr=""/>
        <xdr:cNvPicPr/>
      </xdr:nvPicPr>
      <xdr:blipFill>
        <a:blip r:embed="rId28"/>
        <a:stretch/>
      </xdr:blipFill>
      <xdr:spPr>
        <a:xfrm>
          <a:off x="894960" y="1982160"/>
          <a:ext cx="424440" cy="108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604440</xdr:colOff>
      <xdr:row>14</xdr:row>
      <xdr:rowOff>10440</xdr:rowOff>
    </xdr:from>
    <xdr:to>
      <xdr:col>0</xdr:col>
      <xdr:colOff>1058400</xdr:colOff>
      <xdr:row>14</xdr:row>
      <xdr:rowOff>506520</xdr:rowOff>
    </xdr:to>
    <xdr:pic>
      <xdr:nvPicPr>
        <xdr:cNvPr id="44" name="Рисунок 4" descr=""/>
        <xdr:cNvPicPr/>
      </xdr:nvPicPr>
      <xdr:blipFill>
        <a:blip r:embed="rId29"/>
        <a:stretch/>
      </xdr:blipFill>
      <xdr:spPr>
        <a:xfrm>
          <a:off x="604440" y="4134600"/>
          <a:ext cx="453960" cy="496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402840</xdr:colOff>
      <xdr:row>16</xdr:row>
      <xdr:rowOff>28440</xdr:rowOff>
    </xdr:from>
    <xdr:to>
      <xdr:col>0</xdr:col>
      <xdr:colOff>1058400</xdr:colOff>
      <xdr:row>16</xdr:row>
      <xdr:rowOff>428400</xdr:rowOff>
    </xdr:to>
    <xdr:pic>
      <xdr:nvPicPr>
        <xdr:cNvPr id="45" name="Рисунок 40" descr=""/>
        <xdr:cNvPicPr/>
      </xdr:nvPicPr>
      <xdr:blipFill>
        <a:blip r:embed="rId30"/>
        <a:stretch/>
      </xdr:blipFill>
      <xdr:spPr>
        <a:xfrm>
          <a:off x="402840" y="5304960"/>
          <a:ext cx="655560" cy="399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322560</xdr:colOff>
      <xdr:row>22</xdr:row>
      <xdr:rowOff>96120</xdr:rowOff>
    </xdr:from>
    <xdr:to>
      <xdr:col>11</xdr:col>
      <xdr:colOff>1291680</xdr:colOff>
      <xdr:row>23</xdr:row>
      <xdr:rowOff>247320</xdr:rowOff>
    </xdr:to>
    <xdr:pic>
      <xdr:nvPicPr>
        <xdr:cNvPr id="46" name="Рисунок 37" descr="фиксатор проволоки в наконечнике.png"/>
        <xdr:cNvPicPr/>
      </xdr:nvPicPr>
      <xdr:blipFill>
        <a:blip r:embed="rId31"/>
        <a:stretch/>
      </xdr:blipFill>
      <xdr:spPr>
        <a:xfrm>
          <a:off x="11734560" y="7430040"/>
          <a:ext cx="969120" cy="40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594360</xdr:colOff>
      <xdr:row>40</xdr:row>
      <xdr:rowOff>47520</xdr:rowOff>
    </xdr:from>
    <xdr:to>
      <xdr:col>0</xdr:col>
      <xdr:colOff>947880</xdr:colOff>
      <xdr:row>40</xdr:row>
      <xdr:rowOff>542880</xdr:rowOff>
    </xdr:to>
    <xdr:pic>
      <xdr:nvPicPr>
        <xdr:cNvPr id="47" name="Рисунок 36" descr="крепление 2 Скобы Bastion винт М6х30.png"/>
        <xdr:cNvPicPr/>
      </xdr:nvPicPr>
      <xdr:blipFill>
        <a:blip r:embed="rId32"/>
        <a:stretch/>
      </xdr:blipFill>
      <xdr:spPr>
        <a:xfrm>
          <a:off x="594360" y="15172920"/>
          <a:ext cx="353520" cy="495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452880</xdr:colOff>
      <xdr:row>28</xdr:row>
      <xdr:rowOff>38160</xdr:rowOff>
    </xdr:from>
    <xdr:to>
      <xdr:col>11</xdr:col>
      <xdr:colOff>1249920</xdr:colOff>
      <xdr:row>28</xdr:row>
      <xdr:rowOff>314640</xdr:rowOff>
    </xdr:to>
    <xdr:pic>
      <xdr:nvPicPr>
        <xdr:cNvPr id="48" name="Рисунок 37" descr=""/>
        <xdr:cNvPicPr/>
      </xdr:nvPicPr>
      <xdr:blipFill>
        <a:blip r:embed="rId33"/>
        <a:stretch/>
      </xdr:blipFill>
      <xdr:spPr>
        <a:xfrm>
          <a:off x="11864880" y="10239120"/>
          <a:ext cx="797040" cy="276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956160</xdr:colOff>
      <xdr:row>19</xdr:row>
      <xdr:rowOff>47880</xdr:rowOff>
    </xdr:from>
    <xdr:to>
      <xdr:col>0</xdr:col>
      <xdr:colOff>1552320</xdr:colOff>
      <xdr:row>26</xdr:row>
      <xdr:rowOff>145080</xdr:rowOff>
    </xdr:to>
    <xdr:pic>
      <xdr:nvPicPr>
        <xdr:cNvPr id="49" name="Рисунок 37" descr=""/>
        <xdr:cNvPicPr/>
      </xdr:nvPicPr>
      <xdr:blipFill>
        <a:blip r:embed="rId34"/>
        <a:stretch/>
      </xdr:blipFill>
      <xdr:spPr>
        <a:xfrm>
          <a:off x="956160" y="6591240"/>
          <a:ext cx="596160" cy="2278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543600</xdr:colOff>
      <xdr:row>17</xdr:row>
      <xdr:rowOff>67680</xdr:rowOff>
    </xdr:from>
    <xdr:to>
      <xdr:col>11</xdr:col>
      <xdr:colOff>988920</xdr:colOff>
      <xdr:row>18</xdr:row>
      <xdr:rowOff>219960</xdr:rowOff>
    </xdr:to>
    <xdr:pic>
      <xdr:nvPicPr>
        <xdr:cNvPr id="50" name="Рисунок 35" descr=""/>
        <xdr:cNvPicPr/>
      </xdr:nvPicPr>
      <xdr:blipFill>
        <a:blip r:embed="rId35"/>
        <a:stretch/>
      </xdr:blipFill>
      <xdr:spPr>
        <a:xfrm>
          <a:off x="11955600" y="5820480"/>
          <a:ext cx="445320" cy="55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333000</xdr:colOff>
      <xdr:row>19</xdr:row>
      <xdr:rowOff>57600</xdr:rowOff>
    </xdr:from>
    <xdr:to>
      <xdr:col>11</xdr:col>
      <xdr:colOff>1039320</xdr:colOff>
      <xdr:row>20</xdr:row>
      <xdr:rowOff>219240</xdr:rowOff>
    </xdr:to>
    <xdr:pic>
      <xdr:nvPicPr>
        <xdr:cNvPr id="51" name="Рисунок 36" descr=""/>
        <xdr:cNvPicPr/>
      </xdr:nvPicPr>
      <xdr:blipFill>
        <a:blip r:embed="rId36"/>
        <a:stretch/>
      </xdr:blipFill>
      <xdr:spPr>
        <a:xfrm>
          <a:off x="11745000" y="6600960"/>
          <a:ext cx="706320" cy="438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99CC00"/>
    <pageSetUpPr fitToPage="false"/>
  </sheetPr>
  <dimension ref="A1:IW64"/>
  <sheetViews>
    <sheetView showFormulas="false" showGridLines="true" showRowColHeaders="true" showZeros="true" rightToLeft="false" tabSelected="true" showOutlineSymbols="true" defaultGridColor="true" view="normal" topLeftCell="A1" colorId="64" zoomScale="45" zoomScaleNormal="45" zoomScalePageLayoutView="100" workbookViewId="0">
      <selection pane="topLeft" activeCell="C60" activeCellId="0" sqref="C60"/>
    </sheetView>
  </sheetViews>
  <sheetFormatPr defaultRowHeight="12.75" zeroHeight="false" outlineLevelRow="0" outlineLevelCol="0"/>
  <cols>
    <col collapsed="false" customWidth="true" hidden="false" outlineLevel="0" max="1" min="1" style="1" width="20.26"/>
    <col collapsed="false" customWidth="true" hidden="false" outlineLevel="0" max="2" min="2" style="1" width="20.39"/>
    <col collapsed="false" customWidth="true" hidden="false" outlineLevel="0" max="3" min="3" style="1" width="19.68"/>
    <col collapsed="false" customWidth="true" hidden="false" outlineLevel="0" max="4" min="4" style="1" width="21.68"/>
    <col collapsed="false" customWidth="true" hidden="false" outlineLevel="0" max="7" min="5" style="1" width="13.27"/>
    <col collapsed="false" customWidth="true" hidden="false" outlineLevel="0" max="8" min="8" style="1" width="12.69"/>
    <col collapsed="false" customWidth="true" hidden="false" outlineLevel="0" max="13" min="9" style="1" width="13.27"/>
    <col collapsed="false" customWidth="true" hidden="false" outlineLevel="0" max="14" min="14" style="1" width="13.4"/>
    <col collapsed="false" customWidth="true" hidden="false" outlineLevel="0" max="15" min="15" style="1" width="14.12"/>
    <col collapsed="false" customWidth="true" hidden="false" outlineLevel="0" max="16" min="16" style="1" width="16.26"/>
    <col collapsed="false" customWidth="true" hidden="false" outlineLevel="0" max="17" min="17" style="1" width="13.97"/>
    <col collapsed="false" customWidth="true" hidden="true" outlineLevel="0" max="18" min="18" style="2" width="15.4"/>
    <col collapsed="false" customWidth="true" hidden="true" outlineLevel="0" max="19" min="19" style="2" width="9.13"/>
    <col collapsed="false" customWidth="true" hidden="false" outlineLevel="0" max="20" min="20" style="1" width="9.13"/>
    <col collapsed="false" customWidth="true" hidden="false" outlineLevel="0" max="22" min="21" style="1" width="15.97"/>
    <col collapsed="false" customWidth="true" hidden="false" outlineLevel="0" max="23" min="23" style="1" width="12.69"/>
    <col collapsed="false" customWidth="true" hidden="false" outlineLevel="0" max="25" min="24" style="1" width="18.12"/>
    <col collapsed="false" customWidth="true" hidden="false" outlineLevel="0" max="257" min="26" style="1" width="9.13"/>
    <col collapsed="false" customWidth="true" hidden="false" outlineLevel="0" max="1025" min="258" style="0" width="9.13"/>
  </cols>
  <sheetData>
    <row r="1" customFormat="false" ht="12.75" hidden="false" customHeight="false" outlineLevel="0" collapsed="false">
      <c r="A1" s="3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6"/>
      <c r="AA1" s="6"/>
    </row>
    <row r="2" customFormat="false" ht="17.25" hidden="false" customHeight="true" outlineLevel="0" collapsed="false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9" t="s">
        <v>2</v>
      </c>
      <c r="Q2" s="10" t="n">
        <v>44354</v>
      </c>
      <c r="R2" s="11"/>
      <c r="S2" s="11"/>
      <c r="T2" s="11"/>
      <c r="U2" s="11"/>
      <c r="V2" s="11"/>
      <c r="W2" s="12"/>
      <c r="X2" s="13"/>
      <c r="Y2" s="14"/>
      <c r="Z2" s="6"/>
      <c r="AA2" s="6"/>
    </row>
    <row r="3" customFormat="false" ht="33.7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3.5" hidden="false" customHeight="true" outlineLevel="0" collapsed="false">
      <c r="A4" s="0"/>
      <c r="B4" s="0"/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13.5" hidden="false" customHeight="true" outlineLevel="0" collapsed="false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 t="s">
        <v>3</v>
      </c>
      <c r="Q5" s="17" t="n">
        <v>44354</v>
      </c>
      <c r="R5" s="15"/>
      <c r="S5" s="15"/>
      <c r="T5" s="15"/>
      <c r="U5" s="15"/>
      <c r="V5" s="15"/>
      <c r="W5" s="15"/>
      <c r="X5" s="16"/>
      <c r="Y5" s="17"/>
      <c r="Z5" s="6"/>
      <c r="AA5" s="6"/>
    </row>
    <row r="6" s="2" customFormat="true" ht="74.25" hidden="false" customHeight="true" outlineLevel="0" collapsed="false">
      <c r="A6" s="18" t="s">
        <v>4</v>
      </c>
      <c r="B6" s="18" t="s">
        <v>5</v>
      </c>
      <c r="C6" s="18" t="s">
        <v>6</v>
      </c>
      <c r="D6" s="18" t="s">
        <v>7</v>
      </c>
      <c r="E6" s="18"/>
      <c r="F6" s="18"/>
      <c r="G6" s="18"/>
      <c r="H6" s="18"/>
      <c r="I6" s="18"/>
      <c r="J6" s="18"/>
      <c r="K6" s="18"/>
      <c r="L6" s="18"/>
      <c r="M6" s="18"/>
      <c r="N6" s="18" t="s">
        <v>8</v>
      </c>
      <c r="O6" s="18"/>
      <c r="P6" s="18"/>
      <c r="Q6" s="18"/>
      <c r="R6" s="19"/>
      <c r="S6" s="20"/>
    </row>
    <row r="7" s="2" customFormat="true" ht="22.5" hidden="false" customHeight="true" outlineLevel="0" collapsed="false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 t="s">
        <v>9</v>
      </c>
      <c r="O7" s="18"/>
      <c r="P7" s="18"/>
      <c r="Q7" s="18"/>
      <c r="R7" s="21"/>
      <c r="S7" s="21"/>
    </row>
    <row r="8" s="2" customFormat="true" ht="22.5" hidden="false" customHeight="true" outlineLevel="0" collapsed="false">
      <c r="A8" s="22"/>
      <c r="B8" s="23" t="s">
        <v>10</v>
      </c>
      <c r="C8" s="24" t="n">
        <v>2</v>
      </c>
      <c r="D8" s="25" t="s">
        <v>11</v>
      </c>
      <c r="E8" s="25"/>
      <c r="F8" s="25"/>
      <c r="G8" s="25"/>
      <c r="H8" s="25"/>
      <c r="I8" s="25"/>
      <c r="J8" s="25"/>
      <c r="K8" s="25"/>
      <c r="L8" s="25"/>
      <c r="M8" s="25"/>
      <c r="N8" s="26" t="s">
        <v>12</v>
      </c>
      <c r="O8" s="26"/>
      <c r="P8" s="26" t="s">
        <v>13</v>
      </c>
      <c r="Q8" s="26"/>
      <c r="R8" s="21"/>
      <c r="S8" s="21"/>
    </row>
    <row r="9" s="2" customFormat="true" ht="22.5" hidden="false" customHeight="true" outlineLevel="0" collapsed="false">
      <c r="A9" s="22"/>
      <c r="B9" s="23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7" t="s">
        <v>14</v>
      </c>
      <c r="O9" s="27"/>
      <c r="P9" s="27"/>
      <c r="Q9" s="27"/>
      <c r="R9" s="21"/>
      <c r="S9" s="21"/>
    </row>
    <row r="10" s="2" customFormat="true" ht="22.5" hidden="false" customHeight="true" outlineLevel="0" collapsed="false">
      <c r="A10" s="22"/>
      <c r="B10" s="23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 t="n">
        <v>2500</v>
      </c>
      <c r="O10" s="26" t="n">
        <v>3000</v>
      </c>
      <c r="P10" s="26" t="n">
        <v>2500</v>
      </c>
      <c r="Q10" s="26" t="n">
        <v>3000</v>
      </c>
      <c r="R10" s="21"/>
      <c r="S10" s="21"/>
    </row>
    <row r="11" s="2" customFormat="true" ht="22.5" hidden="false" customHeight="true" outlineLevel="0" collapsed="false">
      <c r="A11" s="22"/>
      <c r="B11" s="23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8" t="n">
        <f aca="false">(N24*2+N26+N33*2+P39*44)/2.5</f>
        <v>58.86</v>
      </c>
      <c r="O11" s="29" t="n">
        <f aca="false">(N24*2+N27+N33*2+P39*44)/2.5</f>
        <v>64.728</v>
      </c>
      <c r="P11" s="29" t="n">
        <f aca="false">(P24*2+S26+P33*2+P39*44)/2.5</f>
        <v>942.12</v>
      </c>
      <c r="Q11" s="29" t="n">
        <f aca="false">(P24*2+S27+P33*2+P39*44)/2.5</f>
        <v>1123.72</v>
      </c>
      <c r="R11" s="21"/>
      <c r="S11" s="21"/>
    </row>
    <row r="12" s="2" customFormat="true" ht="22.5" hidden="false" customHeight="true" outlineLevel="0" collapsed="false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 t="s">
        <v>15</v>
      </c>
      <c r="O12" s="31"/>
      <c r="P12" s="31"/>
      <c r="Q12" s="31"/>
      <c r="R12" s="21"/>
      <c r="S12" s="21"/>
    </row>
    <row r="13" s="2" customFormat="true" ht="22.5" hidden="false" customHeight="true" outlineLevel="0" collapsed="false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26" t="n">
        <v>2500</v>
      </c>
      <c r="O13" s="26"/>
      <c r="P13" s="26" t="n">
        <v>3000</v>
      </c>
      <c r="Q13" s="26"/>
      <c r="R13" s="21"/>
      <c r="S13" s="21"/>
    </row>
    <row r="14" s="2" customFormat="true" ht="22.5" hidden="false" customHeight="true" outlineLevel="0" collapsed="false">
      <c r="A14" s="32"/>
      <c r="B14" s="22" t="s">
        <v>16</v>
      </c>
      <c r="C14" s="33" t="n">
        <v>1.65</v>
      </c>
      <c r="D14" s="25" t="s">
        <v>17</v>
      </c>
      <c r="E14" s="25"/>
      <c r="F14" s="25"/>
      <c r="G14" s="25"/>
      <c r="H14" s="25"/>
      <c r="I14" s="25"/>
      <c r="J14" s="25"/>
      <c r="K14" s="25"/>
      <c r="L14" s="25"/>
      <c r="M14" s="25"/>
      <c r="N14" s="29" t="n">
        <f aca="false">(P22*3+P29*2+P31*2+P34+P39*27)/2.5</f>
        <v>148.504</v>
      </c>
      <c r="O14" s="29"/>
      <c r="P14" s="29" t="n">
        <f aca="false">(P22*3+P29*2+P32*2+P34+P39*27)/2.5</f>
        <v>155.432</v>
      </c>
      <c r="Q14" s="29"/>
      <c r="R14" s="21"/>
      <c r="S14" s="21"/>
    </row>
    <row r="15" s="2" customFormat="true" ht="42.75" hidden="false" customHeight="true" outlineLevel="0" collapsed="false">
      <c r="A15" s="32"/>
      <c r="B15" s="22"/>
      <c r="C15" s="33" t="n">
        <v>2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9" t="n">
        <f aca="false">(P23*3+P29*2+P31*2+P34+P39*27)/2.5</f>
        <v>166.156</v>
      </c>
      <c r="O15" s="29"/>
      <c r="P15" s="29" t="n">
        <f aca="false">(P23*3+P29*2+P32*2+P34+P39*27)/2.5</f>
        <v>173.084</v>
      </c>
      <c r="Q15" s="29"/>
      <c r="R15" s="21"/>
      <c r="S15" s="21"/>
    </row>
    <row r="16" s="2" customFormat="true" ht="51" hidden="false" customHeight="true" outlineLevel="0" collapsed="false">
      <c r="A16" s="34"/>
      <c r="B16" s="22" t="s">
        <v>18</v>
      </c>
      <c r="C16" s="35" t="n">
        <v>2</v>
      </c>
      <c r="D16" s="25" t="s">
        <v>19</v>
      </c>
      <c r="E16" s="25"/>
      <c r="F16" s="25"/>
      <c r="G16" s="25"/>
      <c r="H16" s="25"/>
      <c r="I16" s="25"/>
      <c r="J16" s="25"/>
      <c r="K16" s="25"/>
      <c r="L16" s="25"/>
      <c r="M16" s="25"/>
      <c r="N16" s="29" t="n">
        <f aca="false">(P22*3+P29*3+P30+P31*2+P34+P39*33)/2.5</f>
        <v>193.892</v>
      </c>
      <c r="O16" s="29"/>
      <c r="P16" s="29" t="n">
        <f aca="false">(P22*3+P29*3+P30+P32*2+P34+P39*36)/2.5</f>
        <v>201.048</v>
      </c>
      <c r="Q16" s="29"/>
      <c r="R16" s="21"/>
      <c r="S16" s="21"/>
    </row>
    <row r="17" s="2" customFormat="true" ht="44.25" hidden="false" customHeight="true" outlineLevel="0" collapsed="false">
      <c r="A17" s="34"/>
      <c r="B17" s="22"/>
      <c r="C17" s="36" t="n">
        <v>2.4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9" t="n">
        <f aca="false">(P23*3+P29*3+P30+P31*2+S28*Belarus+P36*2+P39*39)/2.5</f>
        <v>257.9944</v>
      </c>
      <c r="O17" s="29"/>
      <c r="P17" s="29" t="n">
        <f aca="false">(P23*3+P29*3+P30+P32*2+S28*Belarus+P36*2+P39*43)/2.5</f>
        <v>265.2264</v>
      </c>
      <c r="Q17" s="29"/>
      <c r="R17" s="21"/>
      <c r="S17" s="21"/>
    </row>
    <row r="18" s="2" customFormat="true" ht="22.5" hidden="false" customHeight="true" outlineLevel="0" collapsed="false">
      <c r="A18" s="37"/>
      <c r="B18" s="38"/>
      <c r="C18" s="39"/>
      <c r="D18" s="40"/>
      <c r="E18" s="40"/>
      <c r="F18" s="40"/>
      <c r="G18" s="40"/>
      <c r="H18" s="41"/>
      <c r="I18" s="41"/>
      <c r="J18" s="41"/>
      <c r="K18" s="41"/>
      <c r="L18" s="41"/>
      <c r="M18" s="41"/>
      <c r="N18" s="41"/>
      <c r="O18" s="41"/>
      <c r="P18" s="42"/>
      <c r="Q18" s="6"/>
    </row>
    <row r="19" s="44" customFormat="true" ht="21.75" hidden="false" customHeight="true" outlineLevel="0" collapsed="false">
      <c r="A19" s="43" t="s">
        <v>20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20"/>
      <c r="S19" s="20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</row>
    <row r="20" s="4" customFormat="true" ht="43.5" hidden="false" customHeight="true" outlineLevel="0" collapsed="false">
      <c r="A20" s="18" t="s">
        <v>4</v>
      </c>
      <c r="B20" s="18" t="s">
        <v>5</v>
      </c>
      <c r="C20" s="18"/>
      <c r="D20" s="18" t="s">
        <v>21</v>
      </c>
      <c r="E20" s="18" t="s">
        <v>22</v>
      </c>
      <c r="F20" s="18" t="s">
        <v>23</v>
      </c>
      <c r="G20" s="18" t="s">
        <v>24</v>
      </c>
      <c r="H20" s="18"/>
      <c r="I20" s="18"/>
      <c r="J20" s="18"/>
      <c r="K20" s="18"/>
      <c r="L20" s="18"/>
      <c r="M20" s="18" t="s">
        <v>25</v>
      </c>
      <c r="N20" s="18" t="s">
        <v>26</v>
      </c>
      <c r="O20" s="18"/>
      <c r="P20" s="18"/>
      <c r="Q20" s="18"/>
      <c r="R20" s="21"/>
      <c r="S20" s="21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</row>
    <row r="21" s="4" customFormat="true" ht="50.1" hidden="false" customHeight="true" outlineLevel="0" collapsed="false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 t="s">
        <v>12</v>
      </c>
      <c r="O21" s="18"/>
      <c r="P21" s="18" t="s">
        <v>13</v>
      </c>
      <c r="Q21" s="18"/>
      <c r="R21" s="21"/>
      <c r="S21" s="21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</row>
    <row r="22" s="4" customFormat="true" ht="43.5" hidden="false" customHeight="true" outlineLevel="0" collapsed="false">
      <c r="A22" s="34"/>
      <c r="B22" s="47" t="s">
        <v>27</v>
      </c>
      <c r="C22" s="47"/>
      <c r="D22" s="48" t="s">
        <v>28</v>
      </c>
      <c r="E22" s="48" t="n">
        <v>100</v>
      </c>
      <c r="F22" s="49" t="n">
        <v>5.9</v>
      </c>
      <c r="G22" s="49" t="s">
        <v>29</v>
      </c>
      <c r="H22" s="50" t="s">
        <v>30</v>
      </c>
      <c r="I22" s="50" t="s">
        <v>31</v>
      </c>
      <c r="J22" s="50" t="s">
        <v>32</v>
      </c>
      <c r="K22" s="50" t="s">
        <v>33</v>
      </c>
      <c r="L22" s="50" t="s">
        <v>34</v>
      </c>
      <c r="M22" s="51" t="n">
        <v>0.5</v>
      </c>
      <c r="N22" s="27" t="s">
        <v>29</v>
      </c>
      <c r="O22" s="27"/>
      <c r="P22" s="52" t="n">
        <f aca="false">ROUND(S22*Belarus*(1-B50),2)</f>
        <v>63.59</v>
      </c>
      <c r="Q22" s="52"/>
      <c r="R22" s="53"/>
      <c r="S22" s="54" t="n">
        <v>1704</v>
      </c>
      <c r="T22" s="55"/>
      <c r="U22" s="55"/>
      <c r="V22" s="55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</row>
    <row r="23" s="4" customFormat="true" ht="43.5" hidden="false" customHeight="true" outlineLevel="0" collapsed="false">
      <c r="A23" s="34"/>
      <c r="B23" s="47"/>
      <c r="C23" s="47"/>
      <c r="D23" s="56" t="s">
        <v>35</v>
      </c>
      <c r="E23" s="56" t="n">
        <v>100</v>
      </c>
      <c r="F23" s="57" t="n">
        <v>7.3</v>
      </c>
      <c r="G23" s="57" t="s">
        <v>29</v>
      </c>
      <c r="H23" s="58" t="s">
        <v>30</v>
      </c>
      <c r="I23" s="58" t="s">
        <v>31</v>
      </c>
      <c r="J23" s="58" t="s">
        <v>32</v>
      </c>
      <c r="K23" s="58" t="s">
        <v>33</v>
      </c>
      <c r="L23" s="58" t="s">
        <v>34</v>
      </c>
      <c r="M23" s="51"/>
      <c r="N23" s="52" t="s">
        <v>29</v>
      </c>
      <c r="O23" s="52"/>
      <c r="P23" s="52" t="n">
        <f aca="false">ROUND(S23*Belarus*(1-B50),2)</f>
        <v>78.3</v>
      </c>
      <c r="Q23" s="52"/>
      <c r="R23" s="53"/>
      <c r="S23" s="54" t="n">
        <v>2098</v>
      </c>
      <c r="T23" s="55"/>
      <c r="U23" s="55"/>
      <c r="V23" s="55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</row>
    <row r="24" s="4" customFormat="true" ht="43.5" hidden="false" customHeight="true" outlineLevel="0" collapsed="false">
      <c r="A24" s="34"/>
      <c r="B24" s="47" t="s">
        <v>36</v>
      </c>
      <c r="C24" s="47"/>
      <c r="D24" s="48" t="s">
        <v>37</v>
      </c>
      <c r="E24" s="48" t="n">
        <v>180</v>
      </c>
      <c r="F24" s="49" t="n">
        <v>2.45</v>
      </c>
      <c r="G24" s="49" t="s">
        <v>38</v>
      </c>
      <c r="H24" s="50" t="s">
        <v>30</v>
      </c>
      <c r="I24" s="50" t="s">
        <v>31</v>
      </c>
      <c r="J24" s="50" t="s">
        <v>32</v>
      </c>
      <c r="K24" s="50" t="s">
        <v>29</v>
      </c>
      <c r="L24" s="50" t="s">
        <v>29</v>
      </c>
      <c r="M24" s="51" t="n">
        <v>1</v>
      </c>
      <c r="N24" s="52" t="n">
        <f aca="false">ROUND(R24*Belarus*(1-B50),2)</f>
        <v>27.17</v>
      </c>
      <c r="O24" s="52"/>
      <c r="P24" s="52" t="n">
        <f aca="false">ROUND(S24*Belarus*(1-B50),2)</f>
        <v>31.57</v>
      </c>
      <c r="Q24" s="52"/>
      <c r="R24" s="55" t="n">
        <v>728</v>
      </c>
      <c r="S24" s="55" t="n">
        <v>846</v>
      </c>
      <c r="T24" s="55"/>
      <c r="U24" s="55"/>
      <c r="V24" s="55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</row>
    <row r="25" s="4" customFormat="true" ht="43.5" hidden="false" customHeight="true" outlineLevel="0" collapsed="false">
      <c r="A25" s="34"/>
      <c r="B25" s="47"/>
      <c r="C25" s="47"/>
      <c r="D25" s="56" t="s">
        <v>39</v>
      </c>
      <c r="E25" s="56" t="n">
        <v>180</v>
      </c>
      <c r="F25" s="57" t="n">
        <v>2.94</v>
      </c>
      <c r="G25" s="57" t="s">
        <v>40</v>
      </c>
      <c r="H25" s="58" t="s">
        <v>29</v>
      </c>
      <c r="I25" s="58" t="s">
        <v>29</v>
      </c>
      <c r="J25" s="58" t="s">
        <v>29</v>
      </c>
      <c r="K25" s="58" t="s">
        <v>29</v>
      </c>
      <c r="L25" s="58" t="s">
        <v>29</v>
      </c>
      <c r="M25" s="51"/>
      <c r="N25" s="52" t="n">
        <f aca="false">ROUND(R25*Belarus*(1-B50),2)</f>
        <v>32.58</v>
      </c>
      <c r="O25" s="52"/>
      <c r="P25" s="52" t="n">
        <f aca="false">ROUND(S25*Belarus*(1-B50),2)</f>
        <v>37.92</v>
      </c>
      <c r="Q25" s="52"/>
      <c r="R25" s="55" t="n">
        <v>873</v>
      </c>
      <c r="S25" s="54" t="n">
        <v>1016</v>
      </c>
      <c r="T25" s="55"/>
      <c r="U25" s="55"/>
      <c r="V25" s="55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</row>
    <row r="26" s="4" customFormat="true" ht="43.5" hidden="false" customHeight="true" outlineLevel="0" collapsed="false">
      <c r="A26" s="59"/>
      <c r="B26" s="60" t="s">
        <v>41</v>
      </c>
      <c r="C26" s="60"/>
      <c r="D26" s="61" t="s">
        <v>42</v>
      </c>
      <c r="E26" s="61" t="n">
        <v>96</v>
      </c>
      <c r="F26" s="62" t="n">
        <v>6.78</v>
      </c>
      <c r="G26" s="62" t="s">
        <v>40</v>
      </c>
      <c r="H26" s="50" t="s">
        <v>30</v>
      </c>
      <c r="I26" s="50" t="s">
        <v>31</v>
      </c>
      <c r="J26" s="63" t="s">
        <v>29</v>
      </c>
      <c r="K26" s="63" t="s">
        <v>29</v>
      </c>
      <c r="L26" s="63" t="s">
        <v>29</v>
      </c>
      <c r="M26" s="64" t="n">
        <v>1.4</v>
      </c>
      <c r="N26" s="52" t="n">
        <f aca="false">ROUND(R26*Belarus*(1-B50),2)</f>
        <v>73.63</v>
      </c>
      <c r="O26" s="52"/>
      <c r="P26" s="52" t="s">
        <v>43</v>
      </c>
      <c r="Q26" s="52"/>
      <c r="R26" s="54" t="n">
        <v>1973</v>
      </c>
      <c r="S26" s="54" t="n">
        <v>2270</v>
      </c>
      <c r="T26" s="55"/>
      <c r="U26" s="55"/>
      <c r="V26" s="55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</row>
    <row r="27" s="4" customFormat="true" ht="43.5" hidden="false" customHeight="true" outlineLevel="0" collapsed="false">
      <c r="A27" s="59"/>
      <c r="B27" s="60"/>
      <c r="C27" s="60"/>
      <c r="D27" s="61" t="s">
        <v>44</v>
      </c>
      <c r="E27" s="61" t="n">
        <v>96</v>
      </c>
      <c r="F27" s="62" t="n">
        <v>8.13</v>
      </c>
      <c r="G27" s="62" t="s">
        <v>40</v>
      </c>
      <c r="H27" s="63" t="s">
        <v>30</v>
      </c>
      <c r="I27" s="63" t="s">
        <v>31</v>
      </c>
      <c r="J27" s="63" t="s">
        <v>29</v>
      </c>
      <c r="K27" s="63" t="s">
        <v>29</v>
      </c>
      <c r="L27" s="63" t="s">
        <v>29</v>
      </c>
      <c r="M27" s="64"/>
      <c r="N27" s="52" t="n">
        <f aca="false">ROUND(R27*Belarus*(1-B50),2)</f>
        <v>88.3</v>
      </c>
      <c r="O27" s="52"/>
      <c r="P27" s="52"/>
      <c r="Q27" s="52"/>
      <c r="R27" s="54" t="n">
        <v>2366</v>
      </c>
      <c r="S27" s="54" t="n">
        <v>2724</v>
      </c>
      <c r="T27" s="55"/>
      <c r="U27" s="55"/>
      <c r="V27" s="55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</row>
    <row r="28" s="4" customFormat="true" ht="43.5" hidden="false" customHeight="true" outlineLevel="0" collapsed="false">
      <c r="A28" s="59"/>
      <c r="B28" s="60"/>
      <c r="C28" s="60"/>
      <c r="D28" s="56" t="s">
        <v>45</v>
      </c>
      <c r="E28" s="56" t="n">
        <v>64</v>
      </c>
      <c r="F28" s="57" t="n">
        <v>11.64</v>
      </c>
      <c r="G28" s="57" t="s">
        <v>40</v>
      </c>
      <c r="H28" s="58" t="s">
        <v>29</v>
      </c>
      <c r="I28" s="58" t="s">
        <v>29</v>
      </c>
      <c r="J28" s="58" t="s">
        <v>29</v>
      </c>
      <c r="K28" s="58" t="s">
        <v>29</v>
      </c>
      <c r="L28" s="58" t="s">
        <v>29</v>
      </c>
      <c r="M28" s="65" t="n">
        <v>1.6</v>
      </c>
      <c r="N28" s="52" t="n">
        <f aca="false">ROUND(R28*Belarus*(1-B50),2)</f>
        <v>126.4</v>
      </c>
      <c r="O28" s="52"/>
      <c r="P28" s="52"/>
      <c r="Q28" s="52"/>
      <c r="R28" s="54" t="n">
        <v>3387</v>
      </c>
      <c r="S28" s="54" t="n">
        <v>3050</v>
      </c>
      <c r="T28" s="55"/>
      <c r="U28" s="55"/>
      <c r="V28" s="55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</row>
    <row r="29" s="4" customFormat="true" ht="43.5" hidden="false" customHeight="true" outlineLevel="0" collapsed="false">
      <c r="A29" s="34"/>
      <c r="B29" s="47" t="s">
        <v>46</v>
      </c>
      <c r="C29" s="47"/>
      <c r="D29" s="66" t="s">
        <v>47</v>
      </c>
      <c r="E29" s="66" t="n">
        <v>162</v>
      </c>
      <c r="F29" s="67" t="n">
        <v>3.3</v>
      </c>
      <c r="G29" s="67" t="s">
        <v>29</v>
      </c>
      <c r="H29" s="68" t="s">
        <v>30</v>
      </c>
      <c r="I29" s="68" t="s">
        <v>31</v>
      </c>
      <c r="J29" s="68" t="s">
        <v>32</v>
      </c>
      <c r="K29" s="68" t="s">
        <v>33</v>
      </c>
      <c r="L29" s="68" t="s">
        <v>34</v>
      </c>
      <c r="M29" s="51" t="n">
        <v>0.9</v>
      </c>
      <c r="N29" s="52" t="s">
        <v>29</v>
      </c>
      <c r="O29" s="52"/>
      <c r="P29" s="52" t="n">
        <f aca="false">ROUND(S29*Belarus*(1-B50),2)</f>
        <v>43.29</v>
      </c>
      <c r="Q29" s="52"/>
      <c r="R29" s="54"/>
      <c r="S29" s="54" t="n">
        <v>1160</v>
      </c>
      <c r="T29" s="54"/>
      <c r="U29" s="55"/>
      <c r="V29" s="55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</row>
    <row r="30" s="4" customFormat="true" ht="43.5" hidden="false" customHeight="true" outlineLevel="0" collapsed="false">
      <c r="A30" s="34"/>
      <c r="B30" s="47" t="s">
        <v>48</v>
      </c>
      <c r="C30" s="47"/>
      <c r="D30" s="66" t="s">
        <v>49</v>
      </c>
      <c r="E30" s="66" t="n">
        <v>100</v>
      </c>
      <c r="F30" s="67" t="n">
        <v>3.6</v>
      </c>
      <c r="G30" s="67" t="s">
        <v>29</v>
      </c>
      <c r="H30" s="68" t="s">
        <v>50</v>
      </c>
      <c r="I30" s="68"/>
      <c r="J30" s="68" t="s">
        <v>51</v>
      </c>
      <c r="K30" s="68"/>
      <c r="L30" s="68" t="s">
        <v>31</v>
      </c>
      <c r="M30" s="51" t="n">
        <v>0.5</v>
      </c>
      <c r="N30" s="52" t="s">
        <v>29</v>
      </c>
      <c r="O30" s="52"/>
      <c r="P30" s="52" t="n">
        <f aca="false">ROUND(S30*Belarus*(1-B50),2)</f>
        <v>69.04</v>
      </c>
      <c r="Q30" s="52"/>
      <c r="R30" s="54"/>
      <c r="S30" s="54" t="n">
        <v>1850</v>
      </c>
      <c r="T30" s="54"/>
      <c r="U30" s="55"/>
      <c r="V30" s="55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</row>
    <row r="31" s="4" customFormat="true" ht="43.5" hidden="false" customHeight="true" outlineLevel="0" collapsed="false">
      <c r="A31" s="34"/>
      <c r="B31" s="47" t="s">
        <v>52</v>
      </c>
      <c r="C31" s="47"/>
      <c r="D31" s="48" t="s">
        <v>53</v>
      </c>
      <c r="E31" s="48" t="n">
        <v>154</v>
      </c>
      <c r="F31" s="49" t="n">
        <v>3.3</v>
      </c>
      <c r="G31" s="49" t="s">
        <v>29</v>
      </c>
      <c r="H31" s="69" t="s">
        <v>30</v>
      </c>
      <c r="I31" s="69" t="s">
        <v>31</v>
      </c>
      <c r="J31" s="69" t="s">
        <v>32</v>
      </c>
      <c r="K31" s="69" t="s">
        <v>33</v>
      </c>
      <c r="L31" s="69" t="s">
        <v>34</v>
      </c>
      <c r="M31" s="51" t="n">
        <v>0.9</v>
      </c>
      <c r="N31" s="52" t="s">
        <v>29</v>
      </c>
      <c r="O31" s="52"/>
      <c r="P31" s="52" t="n">
        <f aca="false">ROUND(S31*Belarus*(1-B50),2)</f>
        <v>43.29</v>
      </c>
      <c r="Q31" s="52"/>
      <c r="R31" s="54"/>
      <c r="S31" s="54" t="n">
        <v>1160</v>
      </c>
      <c r="T31" s="54"/>
      <c r="U31" s="55"/>
      <c r="V31" s="55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</row>
    <row r="32" s="4" customFormat="true" ht="43.5" hidden="false" customHeight="true" outlineLevel="0" collapsed="false">
      <c r="A32" s="34"/>
      <c r="B32" s="47"/>
      <c r="C32" s="47"/>
      <c r="D32" s="56" t="s">
        <v>54</v>
      </c>
      <c r="E32" s="56" t="n">
        <v>154</v>
      </c>
      <c r="F32" s="57" t="n">
        <v>3.96</v>
      </c>
      <c r="G32" s="57" t="s">
        <v>29</v>
      </c>
      <c r="H32" s="70" t="s">
        <v>30</v>
      </c>
      <c r="I32" s="70" t="s">
        <v>31</v>
      </c>
      <c r="J32" s="70" t="s">
        <v>32</v>
      </c>
      <c r="K32" s="70" t="s">
        <v>33</v>
      </c>
      <c r="L32" s="70" t="s">
        <v>34</v>
      </c>
      <c r="M32" s="51"/>
      <c r="N32" s="52" t="s">
        <v>29</v>
      </c>
      <c r="O32" s="52"/>
      <c r="P32" s="52" t="n">
        <f aca="false">ROUND(S32*Belarus*(1-B50),2)</f>
        <v>51.95</v>
      </c>
      <c r="Q32" s="52"/>
      <c r="R32" s="54"/>
      <c r="S32" s="54" t="n">
        <v>1392</v>
      </c>
      <c r="T32" s="54"/>
      <c r="U32" s="55"/>
      <c r="V32" s="55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</row>
    <row r="33" s="4" customFormat="true" ht="43.5" hidden="false" customHeight="true" outlineLevel="0" collapsed="false">
      <c r="A33" s="71"/>
      <c r="B33" s="47" t="s">
        <v>55</v>
      </c>
      <c r="C33" s="47"/>
      <c r="D33" s="66" t="s">
        <v>56</v>
      </c>
      <c r="E33" s="66" t="n">
        <v>42</v>
      </c>
      <c r="F33" s="67" t="n">
        <v>0.25</v>
      </c>
      <c r="G33" s="67" t="s">
        <v>40</v>
      </c>
      <c r="H33" s="68" t="s">
        <v>30</v>
      </c>
      <c r="I33" s="68" t="s">
        <v>31</v>
      </c>
      <c r="J33" s="68" t="s">
        <v>32</v>
      </c>
      <c r="K33" s="68" t="s">
        <v>29</v>
      </c>
      <c r="L33" s="68" t="s">
        <v>29</v>
      </c>
      <c r="M33" s="51" t="n">
        <v>1.4</v>
      </c>
      <c r="N33" s="52" t="n">
        <f aca="false">ROUND(R33*Belarus*(1-B50),2)</f>
        <v>5.41</v>
      </c>
      <c r="O33" s="52"/>
      <c r="P33" s="52" t="n">
        <f aca="false">ROUND(S33*Belarus*(1-B50),2)</f>
        <v>6.9</v>
      </c>
      <c r="Q33" s="52"/>
      <c r="R33" s="54" t="n">
        <v>145</v>
      </c>
      <c r="S33" s="54" t="n">
        <v>185</v>
      </c>
      <c r="T33" s="54"/>
      <c r="U33" s="55"/>
      <c r="V33" s="55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</row>
    <row r="34" s="4" customFormat="true" ht="43.5" hidden="false" customHeight="true" outlineLevel="0" collapsed="false">
      <c r="A34" s="34"/>
      <c r="B34" s="47" t="s">
        <v>57</v>
      </c>
      <c r="C34" s="47"/>
      <c r="D34" s="66" t="s">
        <v>58</v>
      </c>
      <c r="E34" s="66" t="n">
        <v>80</v>
      </c>
      <c r="F34" s="67" t="n">
        <v>0.02</v>
      </c>
      <c r="G34" s="67" t="s">
        <v>29</v>
      </c>
      <c r="H34" s="68" t="s">
        <v>30</v>
      </c>
      <c r="I34" s="68" t="s">
        <v>31</v>
      </c>
      <c r="J34" s="68" t="s">
        <v>32</v>
      </c>
      <c r="K34" s="68" t="s">
        <v>33</v>
      </c>
      <c r="L34" s="68" t="s">
        <v>34</v>
      </c>
      <c r="M34" s="51" t="n">
        <v>0.5</v>
      </c>
      <c r="N34" s="52" t="s">
        <v>29</v>
      </c>
      <c r="O34" s="52"/>
      <c r="P34" s="52" t="n">
        <f aca="false">ROUND(S34*Belarus*(1-B50),2)</f>
        <v>2.2</v>
      </c>
      <c r="Q34" s="52"/>
      <c r="R34" s="54"/>
      <c r="S34" s="54" t="n">
        <v>59</v>
      </c>
      <c r="T34" s="54"/>
      <c r="U34" s="55"/>
      <c r="V34" s="55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</row>
    <row r="35" s="4" customFormat="true" ht="43.5" hidden="false" customHeight="true" outlineLevel="0" collapsed="false">
      <c r="A35" s="34"/>
      <c r="B35" s="47" t="s">
        <v>59</v>
      </c>
      <c r="C35" s="47"/>
      <c r="D35" s="66" t="s">
        <v>60</v>
      </c>
      <c r="E35" s="66" t="n">
        <v>400</v>
      </c>
      <c r="F35" s="67" t="n">
        <v>0.03</v>
      </c>
      <c r="G35" s="67" t="s">
        <v>29</v>
      </c>
      <c r="H35" s="72" t="s">
        <v>61</v>
      </c>
      <c r="I35" s="72"/>
      <c r="J35" s="72"/>
      <c r="K35" s="72"/>
      <c r="L35" s="72"/>
      <c r="M35" s="73" t="s">
        <v>29</v>
      </c>
      <c r="N35" s="52" t="n">
        <f aca="false">ROUND(R35*(1-B50),2)</f>
        <v>54</v>
      </c>
      <c r="O35" s="52"/>
      <c r="P35" s="52"/>
      <c r="Q35" s="52"/>
      <c r="R35" s="54" t="n">
        <v>54</v>
      </c>
      <c r="S35" s="54"/>
      <c r="T35" s="54"/>
      <c r="U35" s="55"/>
      <c r="V35" s="55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</row>
    <row r="36" s="4" customFormat="true" ht="43.5" hidden="false" customHeight="true" outlineLevel="0" collapsed="false">
      <c r="A36" s="34"/>
      <c r="B36" s="47" t="s">
        <v>62</v>
      </c>
      <c r="C36" s="47"/>
      <c r="D36" s="66" t="s">
        <v>63</v>
      </c>
      <c r="E36" s="66" t="n">
        <v>160</v>
      </c>
      <c r="F36" s="67" t="n">
        <v>0.01</v>
      </c>
      <c r="G36" s="67" t="s">
        <v>29</v>
      </c>
      <c r="H36" s="68" t="s">
        <v>30</v>
      </c>
      <c r="I36" s="68" t="s">
        <v>31</v>
      </c>
      <c r="J36" s="68" t="s">
        <v>32</v>
      </c>
      <c r="K36" s="68" t="s">
        <v>33</v>
      </c>
      <c r="L36" s="68" t="s">
        <v>34</v>
      </c>
      <c r="M36" s="73" t="n">
        <v>0.5</v>
      </c>
      <c r="N36" s="52" t="s">
        <v>29</v>
      </c>
      <c r="O36" s="52"/>
      <c r="P36" s="52" t="n">
        <f aca="false">ROUND(S36*Belarus*(1-B50),2)</f>
        <v>1.68</v>
      </c>
      <c r="Q36" s="52"/>
      <c r="R36" s="54"/>
      <c r="S36" s="54" t="n">
        <v>45</v>
      </c>
      <c r="T36" s="54"/>
      <c r="U36" s="55"/>
      <c r="V36" s="55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</row>
    <row r="37" s="4" customFormat="true" ht="43.5" hidden="false" customHeight="true" outlineLevel="0" collapsed="false">
      <c r="A37" s="59"/>
      <c r="B37" s="74" t="s">
        <v>64</v>
      </c>
      <c r="C37" s="74"/>
      <c r="D37" s="75" t="s">
        <v>29</v>
      </c>
      <c r="E37" s="76" t="n">
        <v>1000</v>
      </c>
      <c r="F37" s="68" t="n">
        <v>0.006</v>
      </c>
      <c r="G37" s="67" t="s">
        <v>29</v>
      </c>
      <c r="H37" s="68" t="s">
        <v>30</v>
      </c>
      <c r="I37" s="68" t="s">
        <v>31</v>
      </c>
      <c r="J37" s="68" t="s">
        <v>32</v>
      </c>
      <c r="K37" s="68" t="s">
        <v>29</v>
      </c>
      <c r="L37" s="68" t="s">
        <v>29</v>
      </c>
      <c r="M37" s="73" t="s">
        <v>29</v>
      </c>
      <c r="N37" s="52" t="s">
        <v>29</v>
      </c>
      <c r="O37" s="52"/>
      <c r="P37" s="77" t="n">
        <f aca="false">ROUND(S37*Belarus*(1-F50),2)</f>
        <v>0.06</v>
      </c>
      <c r="Q37" s="77"/>
      <c r="R37" s="54"/>
      <c r="S37" s="78" t="n">
        <v>1.81</v>
      </c>
      <c r="T37" s="54"/>
      <c r="U37" s="55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</row>
    <row r="38" s="4" customFormat="true" ht="43.5" hidden="false" customHeight="true" outlineLevel="0" collapsed="false">
      <c r="A38" s="34"/>
      <c r="B38" s="22" t="s">
        <v>65</v>
      </c>
      <c r="C38" s="22"/>
      <c r="D38" s="75" t="s">
        <v>29</v>
      </c>
      <c r="E38" s="75" t="n">
        <v>1000</v>
      </c>
      <c r="F38" s="68" t="n">
        <v>0.006</v>
      </c>
      <c r="G38" s="67" t="s">
        <v>29</v>
      </c>
      <c r="H38" s="68" t="s">
        <v>30</v>
      </c>
      <c r="I38" s="68" t="s">
        <v>31</v>
      </c>
      <c r="J38" s="68" t="s">
        <v>32</v>
      </c>
      <c r="K38" s="68" t="s">
        <v>29</v>
      </c>
      <c r="L38" s="68" t="s">
        <v>29</v>
      </c>
      <c r="M38" s="73" t="s">
        <v>29</v>
      </c>
      <c r="N38" s="52" t="s">
        <v>29</v>
      </c>
      <c r="O38" s="52"/>
      <c r="P38" s="77" t="n">
        <f aca="false">ROUND(S38*Belarus*(1-F50),2)</f>
        <v>0.14</v>
      </c>
      <c r="Q38" s="77"/>
      <c r="R38" s="54"/>
      <c r="S38" s="78" t="n">
        <v>4.22</v>
      </c>
      <c r="T38" s="55"/>
      <c r="U38" s="55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</row>
    <row r="39" s="4" customFormat="true" ht="43.5" hidden="false" customHeight="true" outlineLevel="0" collapsed="false">
      <c r="A39" s="79"/>
      <c r="B39" s="80" t="s">
        <v>66</v>
      </c>
      <c r="C39" s="80"/>
      <c r="D39" s="23" t="s">
        <v>29</v>
      </c>
      <c r="E39" s="81" t="n">
        <v>250</v>
      </c>
      <c r="F39" s="24" t="n">
        <v>0.006</v>
      </c>
      <c r="G39" s="49" t="s">
        <v>29</v>
      </c>
      <c r="H39" s="69" t="s">
        <v>30</v>
      </c>
      <c r="I39" s="69" t="s">
        <v>31</v>
      </c>
      <c r="J39" s="69" t="s">
        <v>32</v>
      </c>
      <c r="K39" s="69" t="s">
        <v>29</v>
      </c>
      <c r="L39" s="69" t="s">
        <v>29</v>
      </c>
      <c r="M39" s="82" t="s">
        <v>29</v>
      </c>
      <c r="N39" s="52" t="s">
        <v>29</v>
      </c>
      <c r="O39" s="52"/>
      <c r="P39" s="77" t="n">
        <f aca="false">ROUND(S39*Belarus*(1-D50),2)</f>
        <v>0.19</v>
      </c>
      <c r="Q39" s="77"/>
      <c r="R39" s="53"/>
      <c r="S39" s="78" t="n">
        <v>5.2</v>
      </c>
      <c r="T39" s="55"/>
      <c r="U39" s="55"/>
      <c r="V39" s="55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</row>
    <row r="40" s="4" customFormat="true" ht="43.5" hidden="false" customHeight="true" outlineLevel="0" collapsed="false">
      <c r="A40" s="79"/>
      <c r="B40" s="83" t="s">
        <v>67</v>
      </c>
      <c r="C40" s="83"/>
      <c r="D40" s="23"/>
      <c r="E40" s="81"/>
      <c r="F40" s="24"/>
      <c r="G40" s="84" t="s">
        <v>29</v>
      </c>
      <c r="H40" s="85" t="s">
        <v>30</v>
      </c>
      <c r="I40" s="85" t="s">
        <v>31</v>
      </c>
      <c r="J40" s="85" t="s">
        <v>32</v>
      </c>
      <c r="K40" s="85" t="s">
        <v>29</v>
      </c>
      <c r="L40" s="85" t="s">
        <v>29</v>
      </c>
      <c r="M40" s="82"/>
      <c r="N40" s="52" t="s">
        <v>29</v>
      </c>
      <c r="O40" s="52"/>
      <c r="P40" s="77" t="n">
        <f aca="false">ROUND(S40*Belarus*(1-C50),2)</f>
        <v>0.19</v>
      </c>
      <c r="Q40" s="77"/>
      <c r="R40" s="53"/>
      <c r="S40" s="78" t="n">
        <v>5.1</v>
      </c>
      <c r="T40" s="55"/>
      <c r="U40" s="55"/>
      <c r="V40" s="55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</row>
    <row r="41" s="88" customFormat="true" ht="24.75" hidden="false" customHeight="true" outlineLevel="0" collapsed="false">
      <c r="A41" s="86" t="s">
        <v>68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7"/>
      <c r="S41" s="87"/>
      <c r="T41" s="87"/>
      <c r="U41" s="87"/>
      <c r="V41" s="87"/>
      <c r="W41" s="87"/>
      <c r="X41" s="87"/>
      <c r="Y41" s="87"/>
    </row>
    <row r="42" s="88" customFormat="true" ht="21.75" hidden="false" customHeight="true" outlineLevel="0" collapsed="false">
      <c r="A42" s="86" t="s">
        <v>69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7"/>
      <c r="S42" s="87"/>
      <c r="T42" s="87"/>
      <c r="U42" s="87"/>
      <c r="V42" s="87"/>
      <c r="W42" s="87"/>
      <c r="X42" s="87"/>
      <c r="Y42" s="87"/>
    </row>
    <row r="43" s="88" customFormat="true" ht="20.25" hidden="false" customHeight="true" outlineLevel="0" collapsed="false">
      <c r="A43" s="86" t="s">
        <v>70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7"/>
      <c r="S43" s="87"/>
      <c r="T43" s="89"/>
      <c r="U43" s="89"/>
      <c r="V43" s="89"/>
      <c r="W43" s="89"/>
      <c r="X43" s="89"/>
      <c r="Y43" s="89"/>
    </row>
    <row r="44" s="88" customFormat="true" ht="25.5" hidden="false" customHeight="true" outlineLevel="0" collapsed="false">
      <c r="A44" s="86" t="s">
        <v>71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7"/>
      <c r="S44" s="87"/>
      <c r="T44" s="90"/>
      <c r="U44" s="90"/>
      <c r="V44" s="90"/>
      <c r="W44" s="90"/>
      <c r="X44" s="90"/>
      <c r="Y44" s="90"/>
    </row>
    <row r="45" s="6" customFormat="true" ht="22.5" hidden="false" customHeight="true" outlineLevel="0" collapsed="false">
      <c r="A45" s="91"/>
      <c r="B45" s="92"/>
      <c r="C45" s="93"/>
      <c r="D45" s="94"/>
      <c r="E45" s="94"/>
      <c r="F45" s="94"/>
      <c r="G45" s="94"/>
      <c r="H45" s="95"/>
      <c r="I45" s="95"/>
      <c r="J45" s="95"/>
      <c r="K45" s="95"/>
      <c r="L45" s="95"/>
      <c r="M45" s="95"/>
      <c r="N45" s="95"/>
      <c r="O45" s="95"/>
      <c r="P45" s="5"/>
    </row>
    <row r="46" s="6" customFormat="true" ht="22.5" hidden="false" customHeight="true" outlineLevel="0" collapsed="false">
      <c r="A46" s="91"/>
      <c r="B46" s="92"/>
      <c r="C46" s="93"/>
      <c r="D46" s="94"/>
      <c r="E46" s="94"/>
      <c r="F46" s="94"/>
      <c r="G46" s="94"/>
      <c r="H46" s="95"/>
      <c r="I46" s="95"/>
      <c r="J46" s="95"/>
      <c r="K46" s="95"/>
      <c r="L46" s="95"/>
      <c r="M46" s="95"/>
      <c r="N46" s="95"/>
      <c r="O46" s="95"/>
      <c r="P46" s="5"/>
    </row>
    <row r="47" s="6" customFormat="true" ht="22.5" hidden="false" customHeight="true" outlineLevel="0" collapsed="false">
      <c r="A47" s="91"/>
      <c r="B47" s="92"/>
      <c r="C47" s="93"/>
      <c r="D47" s="94"/>
      <c r="E47" s="94"/>
      <c r="F47" s="94"/>
      <c r="G47" s="94"/>
      <c r="H47" s="95"/>
      <c r="I47" s="95"/>
      <c r="J47" s="95"/>
      <c r="K47" s="95"/>
      <c r="L47" s="95"/>
      <c r="M47" s="95"/>
      <c r="N47" s="95"/>
      <c r="O47" s="95"/>
      <c r="P47" s="5"/>
    </row>
    <row r="48" s="2" customFormat="true" ht="22.5" hidden="false" customHeight="true" outlineLevel="0" collapsed="false">
      <c r="A48" s="96"/>
      <c r="B48" s="97"/>
      <c r="C48" s="98"/>
      <c r="D48" s="40"/>
      <c r="E48" s="40"/>
      <c r="F48" s="40"/>
      <c r="G48" s="40"/>
      <c r="H48" s="99"/>
      <c r="I48" s="95"/>
      <c r="J48" s="95"/>
      <c r="K48" s="95"/>
      <c r="L48" s="95"/>
      <c r="M48" s="95"/>
      <c r="N48" s="95"/>
      <c r="O48" s="95"/>
      <c r="P48" s="5"/>
      <c r="Q48" s="6"/>
      <c r="R48" s="6"/>
      <c r="S48" s="6"/>
      <c r="T48" s="6"/>
    </row>
    <row r="49" customFormat="false" ht="25.5" hidden="true" customHeight="true" outlineLevel="0" collapsed="false">
      <c r="A49" s="100" t="s">
        <v>72</v>
      </c>
      <c r="B49" s="101" t="s">
        <v>73</v>
      </c>
      <c r="C49" s="100" t="s">
        <v>74</v>
      </c>
      <c r="D49" s="100" t="s">
        <v>75</v>
      </c>
      <c r="E49" s="100"/>
      <c r="F49" s="100" t="s">
        <v>76</v>
      </c>
      <c r="G49" s="100"/>
      <c r="H49" s="100"/>
      <c r="I49" s="102"/>
      <c r="J49" s="102"/>
      <c r="K49" s="102"/>
      <c r="L49" s="102"/>
      <c r="M49" s="102"/>
      <c r="N49" s="102"/>
      <c r="O49" s="102"/>
      <c r="P49" s="102"/>
      <c r="Q49" s="102"/>
      <c r="R49" s="5"/>
      <c r="S49" s="5"/>
      <c r="T49" s="102"/>
      <c r="U49" s="4"/>
      <c r="V49" s="4"/>
      <c r="W49" s="4"/>
      <c r="X49" s="4"/>
      <c r="Y49" s="4"/>
    </row>
    <row r="50" customFormat="false" ht="12.75" hidden="true" customHeight="false" outlineLevel="0" collapsed="false">
      <c r="A50" s="100"/>
      <c r="B50" s="103" t="n">
        <v>0</v>
      </c>
      <c r="C50" s="103" t="n">
        <v>0</v>
      </c>
      <c r="D50" s="103" t="n">
        <v>0</v>
      </c>
      <c r="E50" s="103"/>
      <c r="F50" s="103" t="n">
        <v>0.12</v>
      </c>
      <c r="G50" s="103"/>
      <c r="H50" s="103"/>
      <c r="I50" s="102"/>
      <c r="J50" s="102"/>
      <c r="K50" s="102"/>
      <c r="L50" s="102"/>
      <c r="M50" s="102"/>
      <c r="N50" s="102"/>
      <c r="O50" s="102"/>
      <c r="P50" s="102"/>
      <c r="Q50" s="102"/>
      <c r="R50" s="5"/>
      <c r="S50" s="5"/>
      <c r="T50" s="102"/>
      <c r="U50" s="4"/>
      <c r="V50" s="4"/>
      <c r="W50" s="4"/>
      <c r="X50" s="4"/>
      <c r="Y50" s="4"/>
    </row>
    <row r="51" customFormat="false" ht="12.75" hidden="true" customHeight="false" outlineLevel="0" collapsed="false">
      <c r="I51" s="88"/>
      <c r="J51" s="88"/>
      <c r="K51" s="88"/>
      <c r="L51" s="88"/>
      <c r="M51" s="88"/>
      <c r="N51" s="88"/>
      <c r="O51" s="88"/>
      <c r="P51" s="88"/>
      <c r="Q51" s="88"/>
      <c r="R51" s="6"/>
      <c r="S51" s="6"/>
      <c r="T51" s="88"/>
    </row>
    <row r="52" customFormat="false" ht="12.75" hidden="true" customHeight="false" outlineLevel="0" collapsed="false">
      <c r="A52" s="104" t="s">
        <v>77</v>
      </c>
      <c r="I52" s="88"/>
      <c r="J52" s="88"/>
      <c r="K52" s="88"/>
      <c r="L52" s="88"/>
      <c r="M52" s="88"/>
      <c r="N52" s="88"/>
      <c r="O52" s="88"/>
      <c r="P52" s="88"/>
      <c r="Q52" s="88"/>
      <c r="R52" s="6"/>
      <c r="S52" s="6"/>
      <c r="T52" s="88"/>
    </row>
    <row r="53" customFormat="false" ht="12.75" hidden="false" customHeight="false" outlineLevel="0" collapsed="false">
      <c r="I53" s="88"/>
      <c r="J53" s="88"/>
      <c r="K53" s="88"/>
      <c r="L53" s="88"/>
      <c r="M53" s="88"/>
      <c r="N53" s="88"/>
      <c r="O53" s="88"/>
      <c r="P53" s="88"/>
      <c r="Q53" s="88"/>
      <c r="R53" s="6"/>
      <c r="S53" s="6"/>
      <c r="T53" s="88"/>
    </row>
    <row r="64" customFormat="false" ht="14.65" hidden="false" customHeight="false" outlineLevel="0" collapsed="false"/>
  </sheetData>
  <mergeCells count="118">
    <mergeCell ref="A1:D1"/>
    <mergeCell ref="A2:N2"/>
    <mergeCell ref="A6:A7"/>
    <mergeCell ref="B6:B7"/>
    <mergeCell ref="C6:C7"/>
    <mergeCell ref="D6:M7"/>
    <mergeCell ref="N6:Q6"/>
    <mergeCell ref="N7:Q7"/>
    <mergeCell ref="A8:A11"/>
    <mergeCell ref="B8:B11"/>
    <mergeCell ref="C8:C11"/>
    <mergeCell ref="D8:M11"/>
    <mergeCell ref="N8:O8"/>
    <mergeCell ref="P8:Q8"/>
    <mergeCell ref="N9:Q9"/>
    <mergeCell ref="A12:M13"/>
    <mergeCell ref="N12:Q12"/>
    <mergeCell ref="N13:O13"/>
    <mergeCell ref="P13:Q13"/>
    <mergeCell ref="A14:A15"/>
    <mergeCell ref="B14:B15"/>
    <mergeCell ref="D14:M15"/>
    <mergeCell ref="N14:O14"/>
    <mergeCell ref="P14:Q14"/>
    <mergeCell ref="N15:O15"/>
    <mergeCell ref="P15:Q15"/>
    <mergeCell ref="A16:A17"/>
    <mergeCell ref="B16:B17"/>
    <mergeCell ref="D16:M17"/>
    <mergeCell ref="N16:O16"/>
    <mergeCell ref="P16:Q16"/>
    <mergeCell ref="N17:O17"/>
    <mergeCell ref="P17:Q17"/>
    <mergeCell ref="A19:Q19"/>
    <mergeCell ref="A20:A21"/>
    <mergeCell ref="B20:C21"/>
    <mergeCell ref="D20:D21"/>
    <mergeCell ref="E20:E21"/>
    <mergeCell ref="F20:F21"/>
    <mergeCell ref="G20:L21"/>
    <mergeCell ref="M20:M21"/>
    <mergeCell ref="N20:Q20"/>
    <mergeCell ref="N21:O21"/>
    <mergeCell ref="P21:Q21"/>
    <mergeCell ref="A22:A23"/>
    <mergeCell ref="B22:C23"/>
    <mergeCell ref="M22:M23"/>
    <mergeCell ref="N22:O22"/>
    <mergeCell ref="P22:Q22"/>
    <mergeCell ref="N23:O23"/>
    <mergeCell ref="P23:Q23"/>
    <mergeCell ref="A24:A25"/>
    <mergeCell ref="B24:C25"/>
    <mergeCell ref="M24:M25"/>
    <mergeCell ref="N24:O24"/>
    <mergeCell ref="P24:Q24"/>
    <mergeCell ref="N25:O25"/>
    <mergeCell ref="P25:Q25"/>
    <mergeCell ref="A26:A28"/>
    <mergeCell ref="B26:C28"/>
    <mergeCell ref="M26:M27"/>
    <mergeCell ref="N26:O26"/>
    <mergeCell ref="P26:Q28"/>
    <mergeCell ref="N27:O27"/>
    <mergeCell ref="N28:O28"/>
    <mergeCell ref="B29:C29"/>
    <mergeCell ref="N29:O29"/>
    <mergeCell ref="P29:Q29"/>
    <mergeCell ref="B30:C30"/>
    <mergeCell ref="H30:I30"/>
    <mergeCell ref="J30:K30"/>
    <mergeCell ref="N30:O30"/>
    <mergeCell ref="P30:Q30"/>
    <mergeCell ref="A31:A32"/>
    <mergeCell ref="B31:C32"/>
    <mergeCell ref="M31:M32"/>
    <mergeCell ref="N31:O31"/>
    <mergeCell ref="P31:Q31"/>
    <mergeCell ref="N32:O32"/>
    <mergeCell ref="P32:Q32"/>
    <mergeCell ref="B33:C33"/>
    <mergeCell ref="N33:O33"/>
    <mergeCell ref="P33:Q33"/>
    <mergeCell ref="B34:C34"/>
    <mergeCell ref="N34:O34"/>
    <mergeCell ref="P34:Q34"/>
    <mergeCell ref="B35:C35"/>
    <mergeCell ref="H35:L35"/>
    <mergeCell ref="N35:Q35"/>
    <mergeCell ref="B36:C36"/>
    <mergeCell ref="N36:O36"/>
    <mergeCell ref="P36:Q36"/>
    <mergeCell ref="B37:C37"/>
    <mergeCell ref="N37:O37"/>
    <mergeCell ref="P37:Q37"/>
    <mergeCell ref="B38:C38"/>
    <mergeCell ref="N38:O38"/>
    <mergeCell ref="P38:Q38"/>
    <mergeCell ref="A39:A40"/>
    <mergeCell ref="B39:C39"/>
    <mergeCell ref="D39:D40"/>
    <mergeCell ref="E39:E40"/>
    <mergeCell ref="F39:F40"/>
    <mergeCell ref="M39:M40"/>
    <mergeCell ref="N39:O39"/>
    <mergeCell ref="P39:Q39"/>
    <mergeCell ref="B40:C40"/>
    <mergeCell ref="N40:O40"/>
    <mergeCell ref="P40:Q40"/>
    <mergeCell ref="A41:Q41"/>
    <mergeCell ref="A42:Q42"/>
    <mergeCell ref="A43:Q43"/>
    <mergeCell ref="A44:Q44"/>
    <mergeCell ref="A49:A50"/>
    <mergeCell ref="D49:E49"/>
    <mergeCell ref="F49:H49"/>
    <mergeCell ref="D50:E50"/>
    <mergeCell ref="F50:H50"/>
  </mergeCells>
  <hyperlinks>
    <hyperlink ref="A1" location="'Содержание прайса'!A1" display="Вернуться в начало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99CC00"/>
    <pageSetUpPr fitToPage="false"/>
  </sheetPr>
  <dimension ref="A1:IW97"/>
  <sheetViews>
    <sheetView showFormulas="false" showGridLines="true" showRowColHeaders="true" showZeros="true" rightToLeft="false" tabSelected="false" showOutlineSymbols="true" defaultGridColor="true" view="normal" topLeftCell="A1" colorId="64" zoomScale="45" zoomScaleNormal="45" zoomScalePageLayoutView="100" workbookViewId="0">
      <selection pane="topLeft" activeCell="A60" activeCellId="0" sqref="A60"/>
    </sheetView>
  </sheetViews>
  <sheetFormatPr defaultRowHeight="12.75" zeroHeight="false" outlineLevelRow="0" outlineLevelCol="0"/>
  <cols>
    <col collapsed="false" customWidth="true" hidden="false" outlineLevel="0" max="1" min="1" style="1" width="23.96"/>
    <col collapsed="false" customWidth="true" hidden="false" outlineLevel="0" max="2" min="2" style="1" width="30.24"/>
    <col collapsed="false" customWidth="true" hidden="false" outlineLevel="0" max="3" min="3" style="1" width="24.96"/>
    <col collapsed="false" customWidth="false" hidden="false" outlineLevel="0" max="4" min="4" style="1" width="11.4"/>
    <col collapsed="false" customWidth="true" hidden="false" outlineLevel="0" max="5" min="5" style="1" width="25.96"/>
    <col collapsed="false" customWidth="true" hidden="false" outlineLevel="0" max="6" min="6" style="1" width="11.98"/>
    <col collapsed="false" customWidth="true" hidden="false" outlineLevel="0" max="7" min="7" style="1" width="8.27"/>
    <col collapsed="false" customWidth="true" hidden="false" outlineLevel="0" max="9" min="8" style="1" width="11.12"/>
    <col collapsed="false" customWidth="true" hidden="true" outlineLevel="0" max="10" min="10" style="2" width="11.12"/>
    <col collapsed="false" customWidth="true" hidden="false" outlineLevel="0" max="11" min="11" style="1" width="2.7"/>
    <col collapsed="false" customWidth="true" hidden="false" outlineLevel="0" max="12" min="12" style="1" width="25.25"/>
    <col collapsed="false" customWidth="true" hidden="false" outlineLevel="0" max="13" min="13" style="1" width="20.54"/>
    <col collapsed="false" customWidth="true" hidden="false" outlineLevel="0" max="14" min="14" style="1" width="28.38"/>
    <col collapsed="false" customWidth="true" hidden="false" outlineLevel="0" max="15" min="15" style="1" width="15.4"/>
    <col collapsed="false" customWidth="true" hidden="false" outlineLevel="0" max="16" min="16" style="1" width="26.53"/>
    <col collapsed="false" customWidth="true" hidden="false" outlineLevel="0" max="17" min="17" style="1" width="11.69"/>
    <col collapsed="false" customWidth="true" hidden="false" outlineLevel="0" max="18" min="18" style="1" width="12.69"/>
    <col collapsed="false" customWidth="true" hidden="false" outlineLevel="0" max="19" min="19" style="1" width="16.4"/>
    <col collapsed="false" customWidth="true" hidden="false" outlineLevel="0" max="20" min="20" style="4" width="13.4"/>
    <col collapsed="false" customWidth="true" hidden="true" outlineLevel="0" max="21" min="21" style="105" width="9.13"/>
    <col collapsed="false" customWidth="true" hidden="false" outlineLevel="0" max="257" min="22" style="1" width="9.13"/>
    <col collapsed="false" customWidth="true" hidden="false" outlineLevel="0" max="1025" min="258" style="0" width="9.13"/>
  </cols>
  <sheetData>
    <row r="1" customFormat="false" ht="15" hidden="false" customHeight="false" outlineLevel="0" collapsed="false">
      <c r="A1" s="3" t="s">
        <v>0</v>
      </c>
      <c r="B1" s="3"/>
      <c r="C1" s="3"/>
      <c r="D1" s="3"/>
      <c r="E1" s="4"/>
      <c r="F1" s="4"/>
      <c r="G1" s="4"/>
      <c r="H1" s="4"/>
      <c r="I1" s="4"/>
      <c r="J1" s="21"/>
      <c r="K1" s="4"/>
      <c r="L1" s="4"/>
      <c r="M1" s="4"/>
      <c r="N1" s="4"/>
      <c r="O1" s="4"/>
      <c r="P1" s="4"/>
      <c r="Q1" s="4"/>
      <c r="R1" s="4"/>
      <c r="S1" s="4"/>
      <c r="U1" s="1"/>
    </row>
    <row r="2" customFormat="false" ht="24.75" hidden="false" customHeight="true" outlineLevel="0" collapsed="false">
      <c r="A2" s="7" t="s">
        <v>78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06"/>
      <c r="R2" s="106"/>
      <c r="S2" s="9" t="s">
        <v>2</v>
      </c>
      <c r="T2" s="10" t="n">
        <v>44354</v>
      </c>
      <c r="U2" s="1"/>
    </row>
    <row r="3" customFormat="false" ht="15.7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5" s="2" customFormat="true" ht="15.75" hidden="false" customHeight="true" outlineLevel="0" collapsed="false">
      <c r="A5" s="107"/>
      <c r="B5" s="107"/>
      <c r="C5" s="107"/>
      <c r="D5" s="107"/>
      <c r="E5" s="107"/>
      <c r="F5" s="107"/>
      <c r="G5" s="107"/>
      <c r="H5" s="107"/>
      <c r="I5" s="107"/>
      <c r="J5" s="108"/>
      <c r="K5" s="15"/>
      <c r="L5" s="107"/>
      <c r="M5" s="107"/>
      <c r="N5" s="107"/>
      <c r="O5" s="107"/>
      <c r="P5" s="107"/>
      <c r="Q5" s="107"/>
      <c r="R5" s="107"/>
      <c r="S5" s="109" t="s">
        <v>3</v>
      </c>
      <c r="T5" s="110" t="n">
        <v>44354</v>
      </c>
      <c r="U5" s="111"/>
    </row>
    <row r="6" customFormat="false" ht="51" hidden="false" customHeight="true" outlineLevel="0" collapsed="false">
      <c r="A6" s="112" t="s">
        <v>4</v>
      </c>
      <c r="B6" s="112" t="s">
        <v>5</v>
      </c>
      <c r="C6" s="112"/>
      <c r="D6" s="112" t="s">
        <v>79</v>
      </c>
      <c r="E6" s="112" t="s">
        <v>80</v>
      </c>
      <c r="F6" s="112" t="s">
        <v>81</v>
      </c>
      <c r="G6" s="112" t="s">
        <v>23</v>
      </c>
      <c r="H6" s="113" t="s">
        <v>82</v>
      </c>
      <c r="I6" s="114" t="s">
        <v>83</v>
      </c>
      <c r="J6" s="115"/>
      <c r="L6" s="112" t="s">
        <v>4</v>
      </c>
      <c r="M6" s="112" t="s">
        <v>5</v>
      </c>
      <c r="N6" s="112"/>
      <c r="O6" s="112" t="s">
        <v>79</v>
      </c>
      <c r="P6" s="112" t="s">
        <v>80</v>
      </c>
      <c r="Q6" s="112" t="s">
        <v>81</v>
      </c>
      <c r="R6" s="112" t="s">
        <v>23</v>
      </c>
      <c r="S6" s="113" t="s">
        <v>82</v>
      </c>
      <c r="T6" s="114" t="s">
        <v>83</v>
      </c>
    </row>
    <row r="7" customFormat="false" ht="12.75" hidden="false" customHeight="true" outlineLevel="0" collapsed="false">
      <c r="A7" s="112" t="s">
        <v>84</v>
      </c>
      <c r="B7" s="112"/>
      <c r="C7" s="112"/>
      <c r="D7" s="112"/>
      <c r="E7" s="112"/>
      <c r="F7" s="112"/>
      <c r="G7" s="112"/>
      <c r="H7" s="112"/>
      <c r="I7" s="112"/>
      <c r="J7" s="116"/>
      <c r="L7" s="112" t="s">
        <v>85</v>
      </c>
      <c r="M7" s="112"/>
      <c r="N7" s="112"/>
      <c r="O7" s="112"/>
      <c r="P7" s="112"/>
      <c r="Q7" s="112"/>
      <c r="R7" s="112"/>
      <c r="S7" s="112"/>
      <c r="T7" s="112"/>
    </row>
    <row r="8" s="6" customFormat="true" ht="41.25" hidden="false" customHeight="true" outlineLevel="0" collapsed="false">
      <c r="A8" s="117"/>
      <c r="B8" s="118" t="s">
        <v>86</v>
      </c>
      <c r="C8" s="119" t="s">
        <v>87</v>
      </c>
      <c r="D8" s="120" t="n">
        <v>2.5</v>
      </c>
      <c r="E8" s="121" t="s">
        <v>88</v>
      </c>
      <c r="F8" s="121" t="s">
        <v>29</v>
      </c>
      <c r="G8" s="122" t="n">
        <v>4.15</v>
      </c>
      <c r="H8" s="123" t="n">
        <v>140</v>
      </c>
      <c r="I8" s="124" t="n">
        <f aca="false">ROUND(J8*Belarus*(1-$C$57),2)</f>
        <v>48.8</v>
      </c>
      <c r="J8" s="125" t="n">
        <v>1486</v>
      </c>
      <c r="L8" s="126"/>
      <c r="M8" s="118" t="s">
        <v>89</v>
      </c>
      <c r="N8" s="118"/>
      <c r="O8" s="127" t="n">
        <v>0.55</v>
      </c>
      <c r="P8" s="127" t="s">
        <v>88</v>
      </c>
      <c r="Q8" s="127" t="s">
        <v>29</v>
      </c>
      <c r="R8" s="121" t="n">
        <v>1.25</v>
      </c>
      <c r="S8" s="123" t="n">
        <v>16</v>
      </c>
      <c r="T8" s="124" t="n">
        <f aca="false">ROUND(U8*Belarus*(1-$C$57),2)</f>
        <v>36.49</v>
      </c>
      <c r="U8" s="128" t="n">
        <v>1111</v>
      </c>
    </row>
    <row r="9" s="6" customFormat="true" ht="16.5" hidden="false" customHeight="true" outlineLevel="0" collapsed="false">
      <c r="A9" s="117"/>
      <c r="B9" s="118" t="s">
        <v>90</v>
      </c>
      <c r="C9" s="119" t="s">
        <v>91</v>
      </c>
      <c r="D9" s="121" t="n">
        <v>2</v>
      </c>
      <c r="E9" s="121" t="s">
        <v>88</v>
      </c>
      <c r="F9" s="121" t="s">
        <v>29</v>
      </c>
      <c r="G9" s="122" t="n">
        <v>3.56</v>
      </c>
      <c r="H9" s="129" t="s">
        <v>92</v>
      </c>
      <c r="I9" s="124" t="n">
        <f aca="false">ROUND(J9*Belarus*(1-$C$57),2)</f>
        <v>43.61</v>
      </c>
      <c r="J9" s="125" t="n">
        <v>1328</v>
      </c>
      <c r="L9" s="130"/>
      <c r="M9" s="118" t="s">
        <v>93</v>
      </c>
      <c r="N9" s="118"/>
      <c r="O9" s="127" t="n">
        <v>0.55</v>
      </c>
      <c r="P9" s="127" t="s">
        <v>94</v>
      </c>
      <c r="Q9" s="127" t="s">
        <v>29</v>
      </c>
      <c r="R9" s="121" t="n">
        <v>1.97</v>
      </c>
      <c r="S9" s="123" t="n">
        <v>16</v>
      </c>
      <c r="T9" s="124" t="n">
        <f aca="false">ROUND(U9*Belarus*(1-$C$57),2)</f>
        <v>45.39</v>
      </c>
      <c r="U9" s="128" t="n">
        <v>1382</v>
      </c>
    </row>
    <row r="10" s="6" customFormat="true" ht="15" hidden="false" customHeight="true" outlineLevel="0" collapsed="false">
      <c r="A10" s="117"/>
      <c r="B10" s="118"/>
      <c r="C10" s="119"/>
      <c r="D10" s="121" t="n">
        <v>2.5</v>
      </c>
      <c r="E10" s="121" t="s">
        <v>88</v>
      </c>
      <c r="F10" s="130" t="s">
        <v>29</v>
      </c>
      <c r="G10" s="131" t="n">
        <v>4.45</v>
      </c>
      <c r="H10" s="129"/>
      <c r="I10" s="124" t="n">
        <f aca="false">ROUND(J10*Belarus*(1-$C$57),2)</f>
        <v>54.52</v>
      </c>
      <c r="J10" s="132" t="n">
        <v>1660</v>
      </c>
      <c r="L10" s="130"/>
      <c r="M10" s="118"/>
      <c r="N10" s="118"/>
      <c r="O10" s="127"/>
      <c r="P10" s="127"/>
      <c r="Q10" s="127"/>
      <c r="R10" s="121"/>
      <c r="S10" s="123"/>
      <c r="T10" s="124"/>
      <c r="U10" s="128"/>
    </row>
    <row r="11" s="6" customFormat="true" ht="12.75" hidden="false" customHeight="false" outlineLevel="0" collapsed="false">
      <c r="A11" s="117"/>
      <c r="B11" s="118"/>
      <c r="C11" s="119"/>
      <c r="D11" s="121" t="n">
        <v>3</v>
      </c>
      <c r="E11" s="121" t="s">
        <v>88</v>
      </c>
      <c r="F11" s="130" t="s">
        <v>29</v>
      </c>
      <c r="G11" s="131" t="n">
        <v>5.34</v>
      </c>
      <c r="H11" s="129"/>
      <c r="I11" s="124" t="n">
        <f aca="false">ROUND(J11*Belarus*(1-$C$57),2)</f>
        <v>65.42</v>
      </c>
      <c r="J11" s="132" t="n">
        <v>1992</v>
      </c>
      <c r="L11" s="130"/>
      <c r="M11" s="118"/>
      <c r="N11" s="118"/>
      <c r="O11" s="127"/>
      <c r="P11" s="127"/>
      <c r="Q11" s="127"/>
      <c r="R11" s="121"/>
      <c r="S11" s="123"/>
      <c r="T11" s="124"/>
      <c r="U11" s="128"/>
    </row>
    <row r="12" s="6" customFormat="true" ht="12.75" hidden="false" customHeight="true" outlineLevel="0" collapsed="false">
      <c r="A12" s="117"/>
      <c r="B12" s="118"/>
      <c r="C12" s="119" t="s">
        <v>95</v>
      </c>
      <c r="D12" s="121" t="n">
        <v>2.5</v>
      </c>
      <c r="E12" s="121" t="s">
        <v>88</v>
      </c>
      <c r="F12" s="131" t="n">
        <v>5</v>
      </c>
      <c r="G12" s="131" t="n">
        <v>5.21</v>
      </c>
      <c r="H12" s="129"/>
      <c r="I12" s="124" t="n">
        <f aca="false">ROUND(J12*Belarus*(1-$C$57),2)</f>
        <v>64.34</v>
      </c>
      <c r="J12" s="132" t="n">
        <v>1959</v>
      </c>
      <c r="L12" s="133"/>
      <c r="M12" s="118" t="s">
        <v>96</v>
      </c>
      <c r="N12" s="118"/>
      <c r="O12" s="127" t="n">
        <v>0.55</v>
      </c>
      <c r="P12" s="127" t="s">
        <v>94</v>
      </c>
      <c r="Q12" s="127" t="s">
        <v>29</v>
      </c>
      <c r="R12" s="121" t="n">
        <v>1.08</v>
      </c>
      <c r="S12" s="123" t="n">
        <v>20</v>
      </c>
      <c r="T12" s="124" t="n">
        <f aca="false">ROUND(U12*Belarus*(1-$C$57),2)</f>
        <v>21.31</v>
      </c>
      <c r="U12" s="6" t="n">
        <v>649</v>
      </c>
    </row>
    <row r="13" s="6" customFormat="true" ht="24.75" hidden="false" customHeight="true" outlineLevel="0" collapsed="false">
      <c r="A13" s="117"/>
      <c r="B13" s="118"/>
      <c r="C13" s="119"/>
      <c r="D13" s="121" t="n">
        <v>3</v>
      </c>
      <c r="E13" s="121" t="s">
        <v>88</v>
      </c>
      <c r="F13" s="131" t="n">
        <v>5</v>
      </c>
      <c r="G13" s="131" t="n">
        <v>6.24</v>
      </c>
      <c r="H13" s="129"/>
      <c r="I13" s="124" t="n">
        <f aca="false">ROUND(J13*Belarus*(1-$C$57),2)</f>
        <v>76.98</v>
      </c>
      <c r="J13" s="132" t="n">
        <v>2344</v>
      </c>
      <c r="L13" s="133"/>
      <c r="M13" s="118"/>
      <c r="N13" s="118"/>
      <c r="O13" s="127"/>
      <c r="P13" s="127"/>
      <c r="Q13" s="127"/>
      <c r="R13" s="121"/>
      <c r="S13" s="123"/>
      <c r="T13" s="124"/>
      <c r="U13" s="128"/>
    </row>
    <row r="14" s="6" customFormat="true" ht="51" hidden="false" customHeight="true" outlineLevel="0" collapsed="false">
      <c r="A14" s="117"/>
      <c r="B14" s="134" t="s">
        <v>97</v>
      </c>
      <c r="C14" s="134"/>
      <c r="D14" s="127" t="s">
        <v>29</v>
      </c>
      <c r="E14" s="127" t="s">
        <v>98</v>
      </c>
      <c r="F14" s="127" t="s">
        <v>29</v>
      </c>
      <c r="G14" s="121" t="n">
        <v>0.07</v>
      </c>
      <c r="H14" s="123" t="n">
        <v>300</v>
      </c>
      <c r="I14" s="124" t="n">
        <f aca="false">ROUND(J14*Belarus*(1-$C$57),2)</f>
        <v>2</v>
      </c>
      <c r="J14" s="132" t="n">
        <v>61</v>
      </c>
      <c r="L14" s="126"/>
      <c r="M14" s="118" t="s">
        <v>99</v>
      </c>
      <c r="N14" s="118"/>
      <c r="O14" s="127" t="n">
        <v>0.5</v>
      </c>
      <c r="P14" s="127" t="s">
        <v>88</v>
      </c>
      <c r="Q14" s="127" t="s">
        <v>29</v>
      </c>
      <c r="R14" s="121" t="n">
        <v>1.08</v>
      </c>
      <c r="S14" s="123" t="s">
        <v>100</v>
      </c>
      <c r="T14" s="124" t="n">
        <f aca="false">ROUND(U14*Belarus*(1-$C$57),2)</f>
        <v>17.47</v>
      </c>
      <c r="U14" s="6" t="n">
        <v>532</v>
      </c>
    </row>
    <row r="15" s="6" customFormat="true" ht="42" hidden="false" customHeight="true" outlineLevel="0" collapsed="false">
      <c r="A15" s="119"/>
      <c r="B15" s="118" t="s">
        <v>101</v>
      </c>
      <c r="C15" s="118"/>
      <c r="D15" s="127" t="s">
        <v>29</v>
      </c>
      <c r="E15" s="127" t="s">
        <v>102</v>
      </c>
      <c r="F15" s="131" t="s">
        <v>29</v>
      </c>
      <c r="G15" s="121" t="n">
        <v>0.05</v>
      </c>
      <c r="H15" s="123" t="n">
        <v>100</v>
      </c>
      <c r="I15" s="124" t="n">
        <f aca="false">ROUND(J15*Belarus*(1-$C$57),2)</f>
        <v>2.46</v>
      </c>
      <c r="J15" s="132" t="n">
        <v>75</v>
      </c>
      <c r="L15" s="126"/>
      <c r="M15" s="118" t="s">
        <v>103</v>
      </c>
      <c r="N15" s="118"/>
      <c r="O15" s="127" t="n">
        <v>0.5</v>
      </c>
      <c r="P15" s="127" t="s">
        <v>88</v>
      </c>
      <c r="Q15" s="127" t="s">
        <v>29</v>
      </c>
      <c r="R15" s="121" t="n">
        <v>1.9</v>
      </c>
      <c r="S15" s="123" t="s">
        <v>100</v>
      </c>
      <c r="T15" s="124" t="n">
        <f aca="false">ROUND(U15*Belarus*(1-$C$57),2)</f>
        <v>34.75</v>
      </c>
      <c r="U15" s="6" t="n">
        <v>1058</v>
      </c>
    </row>
    <row r="16" s="6" customFormat="true" ht="48.75" hidden="false" customHeight="true" outlineLevel="0" collapsed="false">
      <c r="A16" s="127"/>
      <c r="B16" s="118" t="s">
        <v>104</v>
      </c>
      <c r="C16" s="118"/>
      <c r="D16" s="135" t="s">
        <v>105</v>
      </c>
      <c r="E16" s="135" t="s">
        <v>88</v>
      </c>
      <c r="F16" s="135" t="s">
        <v>29</v>
      </c>
      <c r="G16" s="122" t="n">
        <v>0.1</v>
      </c>
      <c r="H16" s="123" t="n">
        <v>100</v>
      </c>
      <c r="I16" s="124" t="n">
        <f aca="false">ROUND(J16*Belarus*(1-$C$57),2)</f>
        <v>2.92</v>
      </c>
      <c r="J16" s="125" t="n">
        <v>89</v>
      </c>
      <c r="L16" s="133"/>
      <c r="M16" s="118" t="s">
        <v>106</v>
      </c>
      <c r="N16" s="118"/>
      <c r="O16" s="127" t="s">
        <v>107</v>
      </c>
      <c r="P16" s="127" t="s">
        <v>40</v>
      </c>
      <c r="Q16" s="127" t="s">
        <v>29</v>
      </c>
      <c r="R16" s="135" t="n">
        <v>4</v>
      </c>
      <c r="S16" s="123" t="s">
        <v>100</v>
      </c>
      <c r="T16" s="124" t="n">
        <f aca="false">ROUND(U16*Belarus*(1-$C$57),2)</f>
        <v>153.17</v>
      </c>
      <c r="U16" s="128" t="n">
        <v>4664</v>
      </c>
    </row>
    <row r="17" s="6" customFormat="true" ht="37.5" hidden="false" customHeight="true" outlineLevel="0" collapsed="false">
      <c r="A17" s="136"/>
      <c r="B17" s="118" t="s">
        <v>108</v>
      </c>
      <c r="C17" s="118"/>
      <c r="D17" s="135" t="s">
        <v>109</v>
      </c>
      <c r="E17" s="135" t="s">
        <v>88</v>
      </c>
      <c r="F17" s="135" t="s">
        <v>29</v>
      </c>
      <c r="G17" s="122" t="n">
        <v>0.1</v>
      </c>
      <c r="H17" s="123" t="n">
        <v>100</v>
      </c>
      <c r="I17" s="124" t="n">
        <f aca="false">ROUND(J17*Belarus*(1-$C$57),2)</f>
        <v>4.93</v>
      </c>
      <c r="J17" s="125" t="n">
        <v>150</v>
      </c>
      <c r="L17" s="133"/>
      <c r="M17" s="118"/>
      <c r="N17" s="118"/>
      <c r="O17" s="127"/>
      <c r="P17" s="127"/>
      <c r="Q17" s="127"/>
      <c r="R17" s="135"/>
      <c r="S17" s="123"/>
      <c r="T17" s="124"/>
      <c r="U17" s="128"/>
    </row>
    <row r="18" s="6" customFormat="true" ht="31.5" hidden="false" customHeight="true" outlineLevel="0" collapsed="false">
      <c r="A18" s="112" t="s">
        <v>85</v>
      </c>
      <c r="B18" s="112"/>
      <c r="C18" s="112"/>
      <c r="D18" s="112"/>
      <c r="E18" s="112"/>
      <c r="F18" s="112"/>
      <c r="G18" s="112"/>
      <c r="H18" s="112"/>
      <c r="I18" s="112"/>
      <c r="J18" s="116"/>
      <c r="L18" s="133"/>
      <c r="M18" s="118" t="s">
        <v>110</v>
      </c>
      <c r="N18" s="118"/>
      <c r="O18" s="127" t="s">
        <v>29</v>
      </c>
      <c r="P18" s="127" t="s">
        <v>111</v>
      </c>
      <c r="Q18" s="127" t="s">
        <v>29</v>
      </c>
      <c r="R18" s="135" t="n">
        <v>2.26</v>
      </c>
      <c r="S18" s="123" t="s">
        <v>100</v>
      </c>
      <c r="T18" s="124" t="n">
        <f aca="false">ROUND(U18*Belarus*(1-$C$57),2)</f>
        <v>50.67</v>
      </c>
      <c r="U18" s="6" t="n">
        <v>1543</v>
      </c>
    </row>
    <row r="19" s="6" customFormat="true" ht="30.75" hidden="false" customHeight="true" outlineLevel="0" collapsed="false">
      <c r="A19" s="119"/>
      <c r="B19" s="119" t="s">
        <v>112</v>
      </c>
      <c r="C19" s="119" t="s">
        <v>113</v>
      </c>
      <c r="D19" s="121" t="n">
        <v>2.5</v>
      </c>
      <c r="E19" s="121" t="s">
        <v>40</v>
      </c>
      <c r="F19" s="127" t="n">
        <v>5</v>
      </c>
      <c r="G19" s="121" t="n">
        <v>6.77</v>
      </c>
      <c r="H19" s="129" t="n">
        <v>96</v>
      </c>
      <c r="I19" s="124" t="n">
        <f aca="false">ROUND(J19*Belarus*(1-$C$57),2)</f>
        <v>64.7</v>
      </c>
      <c r="J19" s="132" t="n">
        <v>1970</v>
      </c>
      <c r="K19" s="2"/>
      <c r="L19" s="133"/>
      <c r="M19" s="118"/>
      <c r="N19" s="118"/>
      <c r="O19" s="127"/>
      <c r="P19" s="127"/>
      <c r="Q19" s="127"/>
      <c r="R19" s="135"/>
      <c r="S19" s="123"/>
      <c r="T19" s="124"/>
      <c r="U19" s="128"/>
    </row>
    <row r="20" s="2" customFormat="true" ht="21.75" hidden="false" customHeight="true" outlineLevel="0" collapsed="false">
      <c r="A20" s="119"/>
      <c r="B20" s="119"/>
      <c r="C20" s="119"/>
      <c r="D20" s="121"/>
      <c r="E20" s="121"/>
      <c r="F20" s="127"/>
      <c r="G20" s="121"/>
      <c r="H20" s="129"/>
      <c r="I20" s="124"/>
      <c r="L20" s="133"/>
      <c r="M20" s="118" t="s">
        <v>114</v>
      </c>
      <c r="N20" s="118"/>
      <c r="O20" s="127" t="s">
        <v>29</v>
      </c>
      <c r="P20" s="127" t="s">
        <v>115</v>
      </c>
      <c r="Q20" s="127" t="s">
        <v>29</v>
      </c>
      <c r="R20" s="135" t="n">
        <v>5.19</v>
      </c>
      <c r="S20" s="123" t="s">
        <v>100</v>
      </c>
      <c r="T20" s="124" t="n">
        <f aca="false">ROUND(U20*Belarus*(1-$C$57),2)</f>
        <v>108.74</v>
      </c>
      <c r="U20" s="6" t="n">
        <v>3311</v>
      </c>
    </row>
    <row r="21" s="2" customFormat="true" ht="21.75" hidden="false" customHeight="true" outlineLevel="0" collapsed="false">
      <c r="A21" s="119"/>
      <c r="B21" s="119"/>
      <c r="C21" s="119"/>
      <c r="D21" s="121" t="n">
        <v>3</v>
      </c>
      <c r="E21" s="121" t="s">
        <v>40</v>
      </c>
      <c r="F21" s="127" t="n">
        <v>5</v>
      </c>
      <c r="G21" s="121" t="n">
        <v>8.12</v>
      </c>
      <c r="H21" s="129"/>
      <c r="I21" s="124" t="n">
        <f aca="false">ROUND(J21*Belarus*(1-$C$57),2)</f>
        <v>77.6</v>
      </c>
      <c r="J21" s="132" t="n">
        <v>2363</v>
      </c>
      <c r="L21" s="133"/>
      <c r="M21" s="118"/>
      <c r="N21" s="118"/>
      <c r="O21" s="127"/>
      <c r="P21" s="127"/>
      <c r="Q21" s="127"/>
      <c r="R21" s="135"/>
      <c r="S21" s="123"/>
      <c r="T21" s="124"/>
      <c r="U21" s="137"/>
    </row>
    <row r="22" s="2" customFormat="true" ht="18.75" hidden="false" customHeight="true" outlineLevel="0" collapsed="false">
      <c r="A22" s="119"/>
      <c r="B22" s="119"/>
      <c r="C22" s="119"/>
      <c r="D22" s="121"/>
      <c r="E22" s="121"/>
      <c r="F22" s="127"/>
      <c r="G22" s="121"/>
      <c r="H22" s="129"/>
      <c r="I22" s="124"/>
      <c r="L22" s="133"/>
      <c r="M22" s="118" t="s">
        <v>116</v>
      </c>
      <c r="N22" s="118"/>
      <c r="O22" s="127" t="s">
        <v>29</v>
      </c>
      <c r="P22" s="127" t="s">
        <v>40</v>
      </c>
      <c r="Q22" s="127" t="s">
        <v>29</v>
      </c>
      <c r="R22" s="135" t="n">
        <v>0.002</v>
      </c>
      <c r="S22" s="123" t="n">
        <v>2000</v>
      </c>
      <c r="T22" s="124" t="n">
        <f aca="false">ROUND(U22*Belarus*(1-$C$57),2)</f>
        <v>0.79</v>
      </c>
      <c r="U22" s="137" t="n">
        <v>24</v>
      </c>
    </row>
    <row r="23" customFormat="false" ht="20.25" hidden="false" customHeight="true" outlineLevel="0" collapsed="false">
      <c r="A23" s="119"/>
      <c r="B23" s="118" t="s">
        <v>117</v>
      </c>
      <c r="C23" s="119" t="s">
        <v>113</v>
      </c>
      <c r="D23" s="121" t="n">
        <v>1.5</v>
      </c>
      <c r="E23" s="121" t="s">
        <v>88</v>
      </c>
      <c r="F23" s="127" t="n">
        <v>2</v>
      </c>
      <c r="G23" s="121" t="n">
        <v>4.06</v>
      </c>
      <c r="H23" s="129"/>
      <c r="I23" s="124" t="n">
        <f aca="false">ROUND(J23*Belarus*(1-$C$57),2)</f>
        <v>50.31</v>
      </c>
      <c r="J23" s="132" t="n">
        <v>1532</v>
      </c>
      <c r="K23" s="2"/>
      <c r="L23" s="133"/>
      <c r="M23" s="118"/>
      <c r="N23" s="118"/>
      <c r="O23" s="127"/>
      <c r="P23" s="127"/>
      <c r="Q23" s="127"/>
      <c r="R23" s="135"/>
      <c r="S23" s="123"/>
      <c r="T23" s="124"/>
      <c r="U23" s="138"/>
    </row>
    <row r="24" customFormat="false" ht="40.5" hidden="false" customHeight="true" outlineLevel="0" collapsed="false">
      <c r="A24" s="119"/>
      <c r="B24" s="118"/>
      <c r="C24" s="119"/>
      <c r="D24" s="121" t="n">
        <v>2.5</v>
      </c>
      <c r="E24" s="135" t="s">
        <v>118</v>
      </c>
      <c r="F24" s="127" t="s">
        <v>29</v>
      </c>
      <c r="G24" s="121" t="n">
        <v>6.78</v>
      </c>
      <c r="H24" s="129"/>
      <c r="I24" s="124" t="n">
        <f aca="false">ROUND(J24*Belarus*(1-$C$57),2)</f>
        <v>74.55</v>
      </c>
      <c r="J24" s="132" t="n">
        <v>2270</v>
      </c>
      <c r="K24" s="2"/>
      <c r="L24" s="133"/>
      <c r="M24" s="118"/>
      <c r="N24" s="118"/>
      <c r="O24" s="127"/>
      <c r="P24" s="127"/>
      <c r="Q24" s="127"/>
      <c r="R24" s="135"/>
      <c r="S24" s="123"/>
      <c r="T24" s="124"/>
      <c r="U24" s="138"/>
    </row>
    <row r="25" customFormat="false" ht="18.75" hidden="false" customHeight="true" outlineLevel="0" collapsed="false">
      <c r="A25" s="119"/>
      <c r="B25" s="118"/>
      <c r="C25" s="119"/>
      <c r="D25" s="121" t="n">
        <v>2.5</v>
      </c>
      <c r="E25" s="135" t="s">
        <v>119</v>
      </c>
      <c r="F25" s="127" t="n">
        <v>5</v>
      </c>
      <c r="G25" s="121" t="n">
        <v>6.77</v>
      </c>
      <c r="H25" s="129"/>
      <c r="I25" s="124" t="n">
        <f aca="false">ROUND(J25*Belarus*(1-$C$57),2)</f>
        <v>75.6</v>
      </c>
      <c r="J25" s="132" t="n">
        <v>2302</v>
      </c>
      <c r="K25" s="2"/>
      <c r="L25" s="133"/>
      <c r="M25" s="118" t="s">
        <v>120</v>
      </c>
      <c r="N25" s="118"/>
      <c r="O25" s="127" t="s">
        <v>29</v>
      </c>
      <c r="P25" s="127" t="s">
        <v>121</v>
      </c>
      <c r="Q25" s="127" t="s">
        <v>29</v>
      </c>
      <c r="R25" s="135" t="n">
        <v>0.05</v>
      </c>
      <c r="S25" s="123" t="n">
        <v>200</v>
      </c>
      <c r="T25" s="124" t="n">
        <f aca="false">ROUND(U25*Belarus*(1-$C$57),2)</f>
        <v>1.18</v>
      </c>
      <c r="U25" s="138" t="n">
        <v>36</v>
      </c>
    </row>
    <row r="26" customFormat="false" ht="30" hidden="false" customHeight="true" outlineLevel="0" collapsed="false">
      <c r="A26" s="119"/>
      <c r="B26" s="118"/>
      <c r="C26" s="119"/>
      <c r="D26" s="121" t="n">
        <v>2.5</v>
      </c>
      <c r="E26" s="135" t="s">
        <v>88</v>
      </c>
      <c r="F26" s="127" t="n">
        <v>5</v>
      </c>
      <c r="G26" s="121" t="n">
        <v>6.77</v>
      </c>
      <c r="H26" s="129"/>
      <c r="I26" s="124" t="n">
        <f aca="false">ROUND(J26*Belarus*(1-$C$57),2)</f>
        <v>75.6</v>
      </c>
      <c r="J26" s="132" t="n">
        <v>2302</v>
      </c>
      <c r="K26" s="2"/>
      <c r="L26" s="133"/>
      <c r="M26" s="118"/>
      <c r="N26" s="118"/>
      <c r="O26" s="127"/>
      <c r="P26" s="127"/>
      <c r="Q26" s="127"/>
      <c r="R26" s="135"/>
      <c r="S26" s="123"/>
      <c r="T26" s="124"/>
      <c r="U26" s="138"/>
    </row>
    <row r="27" customFormat="false" ht="78.75" hidden="false" customHeight="true" outlineLevel="0" collapsed="false">
      <c r="A27" s="119"/>
      <c r="B27" s="118"/>
      <c r="C27" s="119"/>
      <c r="D27" s="121" t="n">
        <v>3</v>
      </c>
      <c r="E27" s="135" t="s">
        <v>122</v>
      </c>
      <c r="F27" s="127" t="s">
        <v>29</v>
      </c>
      <c r="G27" s="121" t="n">
        <v>8.13</v>
      </c>
      <c r="H27" s="129"/>
      <c r="I27" s="124" t="n">
        <f aca="false">ROUND(J27*Belarus*(1-$C$57),2)</f>
        <v>89.46</v>
      </c>
      <c r="J27" s="132" t="n">
        <v>2724</v>
      </c>
      <c r="K27" s="2"/>
      <c r="L27" s="133"/>
      <c r="M27" s="118"/>
      <c r="N27" s="118"/>
      <c r="O27" s="127"/>
      <c r="P27" s="127"/>
      <c r="Q27" s="127"/>
      <c r="R27" s="135"/>
      <c r="S27" s="123"/>
      <c r="T27" s="124"/>
      <c r="U27" s="138"/>
    </row>
    <row r="28" customFormat="false" ht="37.5" hidden="false" customHeight="true" outlineLevel="0" collapsed="false">
      <c r="A28" s="119"/>
      <c r="B28" s="118"/>
      <c r="C28" s="119"/>
      <c r="D28" s="121" t="n">
        <v>3</v>
      </c>
      <c r="E28" s="135" t="s">
        <v>123</v>
      </c>
      <c r="F28" s="127" t="n">
        <v>5</v>
      </c>
      <c r="G28" s="121" t="n">
        <v>8.12</v>
      </c>
      <c r="H28" s="129"/>
      <c r="I28" s="124" t="n">
        <f aca="false">ROUND(J28*Belarus*(1-$C$57),2)</f>
        <v>90.68</v>
      </c>
      <c r="J28" s="132" t="n">
        <v>2761</v>
      </c>
      <c r="K28" s="2"/>
      <c r="L28" s="133"/>
      <c r="M28" s="118"/>
      <c r="N28" s="118"/>
      <c r="O28" s="127"/>
      <c r="P28" s="127"/>
      <c r="Q28" s="127"/>
      <c r="R28" s="135"/>
      <c r="S28" s="123"/>
      <c r="T28" s="124"/>
      <c r="U28" s="138"/>
    </row>
    <row r="29" customFormat="false" ht="31.5" hidden="false" customHeight="true" outlineLevel="0" collapsed="false">
      <c r="A29" s="119"/>
      <c r="B29" s="118"/>
      <c r="C29" s="119" t="s">
        <v>124</v>
      </c>
      <c r="D29" s="121" t="n">
        <v>4</v>
      </c>
      <c r="E29" s="121" t="s">
        <v>88</v>
      </c>
      <c r="F29" s="127" t="s">
        <v>125</v>
      </c>
      <c r="G29" s="121" t="n">
        <v>15.53</v>
      </c>
      <c r="H29" s="123" t="n">
        <v>64</v>
      </c>
      <c r="I29" s="124" t="n">
        <f aca="false">ROUND(J29*Belarus*(1-$C$57),2)</f>
        <v>175.97</v>
      </c>
      <c r="J29" s="132" t="n">
        <v>5358</v>
      </c>
      <c r="K29" s="2"/>
      <c r="L29" s="133"/>
      <c r="M29" s="118" t="s">
        <v>126</v>
      </c>
      <c r="N29" s="118"/>
      <c r="O29" s="127" t="s">
        <v>29</v>
      </c>
      <c r="P29" s="127" t="s">
        <v>127</v>
      </c>
      <c r="Q29" s="127" t="s">
        <v>29</v>
      </c>
      <c r="R29" s="139" t="n">
        <v>0.002</v>
      </c>
      <c r="S29" s="123" t="s">
        <v>100</v>
      </c>
      <c r="T29" s="124" t="n">
        <f aca="false">ROUND(U29*Belarus*(1-$C$57),2)</f>
        <v>0.62</v>
      </c>
      <c r="U29" s="138" t="n">
        <v>19</v>
      </c>
    </row>
    <row r="30" customFormat="false" ht="33.75" hidden="false" customHeight="true" outlineLevel="0" collapsed="false">
      <c r="A30" s="119"/>
      <c r="B30" s="118"/>
      <c r="C30" s="119"/>
      <c r="D30" s="121" t="n">
        <v>5</v>
      </c>
      <c r="E30" s="121" t="s">
        <v>88</v>
      </c>
      <c r="F30" s="127" t="s">
        <v>128</v>
      </c>
      <c r="G30" s="121" t="n">
        <v>19.52</v>
      </c>
      <c r="H30" s="123"/>
      <c r="I30" s="124" t="n">
        <f aca="false">ROUND(J30*Belarus*(1-$C$57),2)</f>
        <v>221.16</v>
      </c>
      <c r="J30" s="132" t="n">
        <v>6734</v>
      </c>
      <c r="K30" s="2"/>
      <c r="L30" s="133"/>
      <c r="M30" s="118" t="s">
        <v>129</v>
      </c>
      <c r="N30" s="118"/>
      <c r="O30" s="127" t="s">
        <v>29</v>
      </c>
      <c r="P30" s="127" t="s">
        <v>130</v>
      </c>
      <c r="Q30" s="127" t="s">
        <v>29</v>
      </c>
      <c r="R30" s="135" t="n">
        <v>0.72</v>
      </c>
      <c r="S30" s="123" t="n">
        <v>2</v>
      </c>
      <c r="T30" s="124" t="n">
        <f aca="false">ROUND(U30*Belarus*(1-$C$57),2)</f>
        <v>27.59</v>
      </c>
      <c r="U30" s="138" t="n">
        <v>840</v>
      </c>
    </row>
    <row r="31" customFormat="false" ht="36.75" hidden="false" customHeight="true" outlineLevel="0" collapsed="false">
      <c r="A31" s="119"/>
      <c r="B31" s="118" t="s">
        <v>131</v>
      </c>
      <c r="C31" s="127" t="s">
        <v>132</v>
      </c>
      <c r="D31" s="135" t="s">
        <v>29</v>
      </c>
      <c r="E31" s="135" t="s">
        <v>88</v>
      </c>
      <c r="F31" s="135" t="s">
        <v>29</v>
      </c>
      <c r="G31" s="121" t="n">
        <v>0.05</v>
      </c>
      <c r="H31" s="123" t="n">
        <v>100</v>
      </c>
      <c r="I31" s="124" t="n">
        <f aca="false">ROUND(J31*Belarus*(1-$C$57),2)</f>
        <v>3.09</v>
      </c>
      <c r="J31" s="132" t="n">
        <v>94</v>
      </c>
      <c r="K31" s="2"/>
      <c r="L31" s="133"/>
      <c r="M31" s="118"/>
      <c r="N31" s="118"/>
      <c r="O31" s="127"/>
      <c r="P31" s="127"/>
      <c r="Q31" s="127"/>
      <c r="R31" s="135"/>
      <c r="S31" s="123"/>
      <c r="T31" s="124"/>
      <c r="U31" s="138"/>
    </row>
    <row r="32" customFormat="false" ht="40.5" hidden="false" customHeight="true" outlineLevel="0" collapsed="false">
      <c r="A32" s="119"/>
      <c r="B32" s="118"/>
      <c r="C32" s="127"/>
      <c r="D32" s="135"/>
      <c r="E32" s="135"/>
      <c r="F32" s="135"/>
      <c r="G32" s="121"/>
      <c r="H32" s="123"/>
      <c r="I32" s="124"/>
      <c r="J32" s="132"/>
      <c r="K32" s="2"/>
      <c r="L32" s="126"/>
      <c r="M32" s="118" t="s">
        <v>133</v>
      </c>
      <c r="N32" s="118"/>
      <c r="O32" s="127" t="s">
        <v>29</v>
      </c>
      <c r="P32" s="127" t="s">
        <v>40</v>
      </c>
      <c r="Q32" s="127" t="s">
        <v>29</v>
      </c>
      <c r="R32" s="120" t="n">
        <v>0.11</v>
      </c>
      <c r="S32" s="123" t="s">
        <v>100</v>
      </c>
      <c r="T32" s="124" t="n">
        <f aca="false">ROUND(U32*Belarus*(1-$C$57),2)</f>
        <v>1.64</v>
      </c>
      <c r="U32" s="138" t="n">
        <v>50</v>
      </c>
    </row>
    <row r="33" customFormat="false" ht="30.75" hidden="false" customHeight="true" outlineLevel="0" collapsed="false">
      <c r="A33" s="119"/>
      <c r="B33" s="118"/>
      <c r="C33" s="127" t="s">
        <v>134</v>
      </c>
      <c r="D33" s="135" t="s">
        <v>29</v>
      </c>
      <c r="E33" s="135" t="s">
        <v>135</v>
      </c>
      <c r="F33" s="135" t="s">
        <v>29</v>
      </c>
      <c r="G33" s="121"/>
      <c r="H33" s="123"/>
      <c r="I33" s="124"/>
      <c r="J33" s="132"/>
      <c r="K33" s="2"/>
      <c r="L33" s="127"/>
      <c r="M33" s="140" t="s">
        <v>136</v>
      </c>
      <c r="N33" s="140"/>
      <c r="O33" s="127" t="n">
        <v>1.5</v>
      </c>
      <c r="P33" s="135" t="s">
        <v>40</v>
      </c>
      <c r="Q33" s="127" t="s">
        <v>29</v>
      </c>
      <c r="R33" s="135" t="n">
        <v>8.65</v>
      </c>
      <c r="S33" s="123" t="s">
        <v>137</v>
      </c>
      <c r="T33" s="124" t="n">
        <f aca="false">ROUND(U33*Belarus*(1-$C$57),2)</f>
        <v>132.78</v>
      </c>
      <c r="U33" s="138" t="n">
        <v>4043</v>
      </c>
    </row>
    <row r="34" customFormat="false" ht="25.5" hidden="false" customHeight="true" outlineLevel="0" collapsed="false">
      <c r="A34" s="119"/>
      <c r="B34" s="118"/>
      <c r="C34" s="127"/>
      <c r="D34" s="135"/>
      <c r="E34" s="135"/>
      <c r="F34" s="135"/>
      <c r="G34" s="121"/>
      <c r="H34" s="123"/>
      <c r="I34" s="124"/>
      <c r="J34" s="132"/>
      <c r="K34" s="2"/>
      <c r="L34" s="127"/>
      <c r="M34" s="140"/>
      <c r="N34" s="140"/>
      <c r="O34" s="127"/>
      <c r="P34" s="135"/>
      <c r="Q34" s="127"/>
      <c r="R34" s="135"/>
      <c r="S34" s="123"/>
      <c r="T34" s="124"/>
      <c r="U34" s="138"/>
    </row>
    <row r="35" customFormat="false" ht="54" hidden="false" customHeight="true" outlineLevel="0" collapsed="false">
      <c r="A35" s="119"/>
      <c r="B35" s="118"/>
      <c r="C35" s="127" t="s">
        <v>138</v>
      </c>
      <c r="D35" s="135" t="s">
        <v>29</v>
      </c>
      <c r="E35" s="135" t="s">
        <v>139</v>
      </c>
      <c r="F35" s="135" t="s">
        <v>29</v>
      </c>
      <c r="G35" s="121"/>
      <c r="H35" s="123"/>
      <c r="I35" s="124"/>
      <c r="J35" s="132"/>
      <c r="K35" s="2"/>
      <c r="L35" s="127"/>
      <c r="M35" s="140" t="s">
        <v>140</v>
      </c>
      <c r="N35" s="140"/>
      <c r="O35" s="127" t="n">
        <v>1.5</v>
      </c>
      <c r="P35" s="135"/>
      <c r="Q35" s="127"/>
      <c r="R35" s="135" t="n">
        <v>10</v>
      </c>
      <c r="S35" s="123"/>
      <c r="T35" s="124" t="n">
        <f aca="false">ROUND(U35*Belarus*(1-$C$57),2)</f>
        <v>132.78</v>
      </c>
      <c r="U35" s="138" t="n">
        <v>4043</v>
      </c>
    </row>
    <row r="36" customFormat="false" ht="15" hidden="false" customHeight="true" outlineLevel="0" collapsed="false">
      <c r="A36" s="119"/>
      <c r="B36" s="118"/>
      <c r="C36" s="127"/>
      <c r="D36" s="135"/>
      <c r="E36" s="135"/>
      <c r="F36" s="135"/>
      <c r="G36" s="121"/>
      <c r="H36" s="123"/>
      <c r="I36" s="124"/>
      <c r="J36" s="132"/>
      <c r="K36" s="2"/>
      <c r="L36" s="127"/>
      <c r="M36" s="140" t="s">
        <v>141</v>
      </c>
      <c r="N36" s="140"/>
      <c r="O36" s="127" t="s">
        <v>29</v>
      </c>
      <c r="P36" s="135" t="s">
        <v>40</v>
      </c>
      <c r="Q36" s="127" t="s">
        <v>29</v>
      </c>
      <c r="R36" s="135" t="n">
        <v>0.12</v>
      </c>
      <c r="S36" s="123" t="s">
        <v>100</v>
      </c>
      <c r="T36" s="124" t="n">
        <f aca="false">ROUND(U36*Belarus*(1-$C$57),2)</f>
        <v>1.64</v>
      </c>
      <c r="U36" s="138" t="n">
        <v>50</v>
      </c>
    </row>
    <row r="37" customFormat="false" ht="25.5" hidden="false" customHeight="true" outlineLevel="0" collapsed="false">
      <c r="A37" s="119"/>
      <c r="B37" s="118"/>
      <c r="C37" s="127" t="s">
        <v>142</v>
      </c>
      <c r="D37" s="135" t="s">
        <v>29</v>
      </c>
      <c r="E37" s="135" t="s">
        <v>88</v>
      </c>
      <c r="F37" s="135" t="s">
        <v>29</v>
      </c>
      <c r="G37" s="121"/>
      <c r="H37" s="123"/>
      <c r="I37" s="124"/>
      <c r="J37" s="132"/>
      <c r="K37" s="2"/>
      <c r="L37" s="127"/>
      <c r="M37" s="140"/>
      <c r="N37" s="140"/>
      <c r="O37" s="127"/>
      <c r="P37" s="135"/>
      <c r="Q37" s="127"/>
      <c r="R37" s="135"/>
      <c r="S37" s="123"/>
      <c r="T37" s="124"/>
      <c r="U37" s="138"/>
    </row>
    <row r="38" customFormat="false" ht="24.75" hidden="false" customHeight="true" outlineLevel="0" collapsed="false">
      <c r="A38" s="117"/>
      <c r="B38" s="118" t="s">
        <v>143</v>
      </c>
      <c r="C38" s="118"/>
      <c r="D38" s="127" t="s">
        <v>29</v>
      </c>
      <c r="E38" s="127" t="s">
        <v>88</v>
      </c>
      <c r="F38" s="127" t="s">
        <v>29</v>
      </c>
      <c r="G38" s="121" t="n">
        <v>0.08</v>
      </c>
      <c r="H38" s="123" t="n">
        <v>300</v>
      </c>
      <c r="I38" s="124" t="n">
        <f aca="false">ROUND(J38*Belarus*(1-$C$57),2)</f>
        <v>3.09</v>
      </c>
      <c r="J38" s="132" t="n">
        <v>94</v>
      </c>
      <c r="K38" s="2"/>
      <c r="L38" s="127"/>
      <c r="M38" s="140" t="s">
        <v>144</v>
      </c>
      <c r="N38" s="140"/>
      <c r="O38" s="127" t="s">
        <v>29</v>
      </c>
      <c r="P38" s="135" t="s">
        <v>40</v>
      </c>
      <c r="Q38" s="127" t="s">
        <v>29</v>
      </c>
      <c r="R38" s="135" t="n">
        <v>9.6</v>
      </c>
      <c r="S38" s="123" t="s">
        <v>137</v>
      </c>
      <c r="T38" s="124" t="n">
        <f aca="false">ROUND(U38*Belarus*(1-$C$57),2)</f>
        <v>291.47</v>
      </c>
      <c r="U38" s="138" t="n">
        <v>8875</v>
      </c>
    </row>
    <row r="39" customFormat="false" ht="43.5" hidden="false" customHeight="true" outlineLevel="0" collapsed="false">
      <c r="A39" s="117"/>
      <c r="B39" s="118"/>
      <c r="C39" s="118"/>
      <c r="D39" s="127"/>
      <c r="E39" s="127"/>
      <c r="F39" s="127"/>
      <c r="G39" s="121"/>
      <c r="H39" s="123"/>
      <c r="I39" s="124"/>
      <c r="J39" s="132"/>
      <c r="K39" s="2"/>
      <c r="L39" s="127"/>
      <c r="M39" s="140"/>
      <c r="N39" s="140"/>
      <c r="O39" s="127"/>
      <c r="P39" s="135"/>
      <c r="Q39" s="127"/>
      <c r="R39" s="135"/>
      <c r="S39" s="123"/>
      <c r="T39" s="124"/>
      <c r="U39" s="138"/>
    </row>
    <row r="40" customFormat="false" ht="26.25" hidden="false" customHeight="true" outlineLevel="0" collapsed="false">
      <c r="A40" s="117"/>
      <c r="B40" s="118"/>
      <c r="C40" s="118"/>
      <c r="D40" s="127"/>
      <c r="E40" s="127"/>
      <c r="F40" s="127"/>
      <c r="G40" s="121"/>
      <c r="H40" s="123"/>
      <c r="I40" s="124"/>
      <c r="J40" s="132"/>
      <c r="K40" s="2"/>
      <c r="L40" s="130"/>
      <c r="M40" s="118" t="s">
        <v>145</v>
      </c>
      <c r="N40" s="118"/>
      <c r="O40" s="133" t="s">
        <v>146</v>
      </c>
      <c r="P40" s="133"/>
      <c r="Q40" s="133"/>
      <c r="R40" s="135" t="n">
        <v>8.5</v>
      </c>
      <c r="S40" s="141" t="s">
        <v>137</v>
      </c>
      <c r="T40" s="124" t="n">
        <f aca="false">ROUND(U40*Belarus*(1-$C$57),2)</f>
        <v>79.18</v>
      </c>
      <c r="U40" s="138" t="n">
        <v>2411</v>
      </c>
    </row>
    <row r="41" customFormat="false" ht="67.5" hidden="false" customHeight="true" outlineLevel="0" collapsed="false">
      <c r="A41" s="127"/>
      <c r="B41" s="118" t="s">
        <v>147</v>
      </c>
      <c r="C41" s="118"/>
      <c r="D41" s="142"/>
      <c r="E41" s="142" t="s">
        <v>88</v>
      </c>
      <c r="F41" s="142" t="s">
        <v>29</v>
      </c>
      <c r="G41" s="143" t="n">
        <v>0.1</v>
      </c>
      <c r="H41" s="144" t="n">
        <v>100</v>
      </c>
      <c r="I41" s="145" t="n">
        <f aca="false">ROUND(J41*Belarus*(1-$C$57),2)</f>
        <v>5.35</v>
      </c>
      <c r="J41" s="132" t="n">
        <v>163</v>
      </c>
      <c r="K41" s="2"/>
      <c r="L41" s="130"/>
      <c r="M41" s="118" t="s">
        <v>148</v>
      </c>
      <c r="N41" s="118"/>
      <c r="O41" s="133" t="s">
        <v>149</v>
      </c>
      <c r="P41" s="133"/>
      <c r="Q41" s="133"/>
      <c r="R41" s="135" t="n">
        <v>9.6</v>
      </c>
      <c r="S41" s="141" t="s">
        <v>137</v>
      </c>
      <c r="T41" s="124" t="n">
        <f aca="false">ROUND(U41*Belarus*(1-$C$57),2)</f>
        <v>124.6</v>
      </c>
      <c r="U41" s="138" t="n">
        <v>3794</v>
      </c>
    </row>
    <row r="42" customFormat="false" ht="45" hidden="false" customHeight="true" outlineLevel="0" collapsed="false">
      <c r="A42" s="117"/>
      <c r="B42" s="118" t="s">
        <v>150</v>
      </c>
      <c r="C42" s="118"/>
      <c r="D42" s="127" t="s">
        <v>29</v>
      </c>
      <c r="E42" s="127" t="s">
        <v>88</v>
      </c>
      <c r="F42" s="127" t="s">
        <v>29</v>
      </c>
      <c r="G42" s="121" t="n">
        <v>0.11</v>
      </c>
      <c r="H42" s="123" t="n">
        <v>240</v>
      </c>
      <c r="I42" s="124" t="n">
        <f aca="false">ROUND(J42*Belarus*(1-$C$57),2)</f>
        <v>13.24</v>
      </c>
      <c r="J42" s="132" t="n">
        <v>403</v>
      </c>
      <c r="K42" s="2"/>
      <c r="L42" s="130"/>
      <c r="M42" s="118" t="s">
        <v>151</v>
      </c>
      <c r="N42" s="118"/>
      <c r="O42" s="133" t="s">
        <v>149</v>
      </c>
      <c r="P42" s="133"/>
      <c r="Q42" s="133"/>
      <c r="R42" s="135" t="n">
        <v>6.3</v>
      </c>
      <c r="S42" s="141" t="s">
        <v>137</v>
      </c>
      <c r="T42" s="124" t="n">
        <f aca="false">ROUND(U42*Belarus*(1-$C$57),2)</f>
        <v>39.84</v>
      </c>
      <c r="U42" s="138" t="n">
        <v>1213</v>
      </c>
    </row>
    <row r="43" customFormat="false" ht="27.75" hidden="false" customHeight="true" outlineLevel="0" collapsed="false">
      <c r="A43" s="117"/>
      <c r="B43" s="118" t="s">
        <v>152</v>
      </c>
      <c r="C43" s="118"/>
      <c r="D43" s="127" t="s">
        <v>153</v>
      </c>
      <c r="E43" s="127" t="s">
        <v>88</v>
      </c>
      <c r="F43" s="127" t="s">
        <v>29</v>
      </c>
      <c r="G43" s="120" t="n">
        <v>0.1</v>
      </c>
      <c r="H43" s="123" t="n">
        <v>100</v>
      </c>
      <c r="I43" s="124" t="n">
        <f aca="false">ROUND(J43*Belarus*(1-$C$57),2)</f>
        <v>5.85</v>
      </c>
      <c r="J43" s="132" t="n">
        <v>178</v>
      </c>
      <c r="K43" s="2"/>
      <c r="L43" s="127"/>
      <c r="M43" s="140" t="s">
        <v>154</v>
      </c>
      <c r="N43" s="140"/>
      <c r="O43" s="127" t="s">
        <v>155</v>
      </c>
      <c r="P43" s="127"/>
      <c r="Q43" s="127"/>
      <c r="R43" s="135" t="s">
        <v>156</v>
      </c>
      <c r="S43" s="123" t="s">
        <v>157</v>
      </c>
      <c r="T43" s="124" t="n">
        <f aca="false">ROUND(U43*Belarus*(1-$C$57),2)</f>
        <v>10.77</v>
      </c>
      <c r="U43" s="138" t="n">
        <v>328</v>
      </c>
    </row>
    <row r="44" customFormat="false" ht="39.75" hidden="false" customHeight="true" outlineLevel="0" collapsed="false">
      <c r="A44" s="117"/>
      <c r="B44" s="118"/>
      <c r="C44" s="118"/>
      <c r="D44" s="127"/>
      <c r="E44" s="127"/>
      <c r="F44" s="127"/>
      <c r="G44" s="120"/>
      <c r="H44" s="123"/>
      <c r="I44" s="124"/>
      <c r="J44" s="132"/>
      <c r="K44" s="2"/>
      <c r="L44" s="127"/>
      <c r="M44" s="140"/>
      <c r="N44" s="140"/>
      <c r="O44" s="127"/>
      <c r="P44" s="127"/>
      <c r="Q44" s="127"/>
      <c r="R44" s="135"/>
      <c r="S44" s="123"/>
      <c r="T44" s="124"/>
      <c r="U44" s="138"/>
    </row>
    <row r="45" customFormat="false" ht="42.75" hidden="false" customHeight="true" outlineLevel="0" collapsed="false">
      <c r="A45" s="117"/>
      <c r="B45" s="118" t="s">
        <v>158</v>
      </c>
      <c r="C45" s="118"/>
      <c r="D45" s="127" t="s">
        <v>153</v>
      </c>
      <c r="E45" s="127" t="s">
        <v>88</v>
      </c>
      <c r="F45" s="127" t="s">
        <v>29</v>
      </c>
      <c r="G45" s="120" t="n">
        <v>0.1</v>
      </c>
      <c r="H45" s="123" t="n">
        <v>100</v>
      </c>
      <c r="I45" s="124" t="n">
        <f aca="false">ROUND(J45*Belarus*(1-$C$57),2)</f>
        <v>10.44</v>
      </c>
      <c r="J45" s="132" t="n">
        <v>318</v>
      </c>
      <c r="K45" s="2"/>
      <c r="L45" s="127"/>
      <c r="M45" s="140" t="s">
        <v>159</v>
      </c>
      <c r="N45" s="140"/>
      <c r="O45" s="127" t="s">
        <v>160</v>
      </c>
      <c r="P45" s="135" t="s">
        <v>29</v>
      </c>
      <c r="Q45" s="127" t="s">
        <v>29</v>
      </c>
      <c r="R45" s="135" t="n">
        <v>2</v>
      </c>
      <c r="S45" s="123" t="s">
        <v>157</v>
      </c>
      <c r="T45" s="124" t="n">
        <f aca="false">ROUND(U45*Belarus*(1-$C$57),2)</f>
        <v>1197.08</v>
      </c>
      <c r="U45" s="138" t="n">
        <v>36450</v>
      </c>
    </row>
    <row r="46" customFormat="false" ht="12.75" hidden="false" customHeight="false" outlineLevel="0" collapsed="false">
      <c r="A46" s="117"/>
      <c r="B46" s="118"/>
      <c r="C46" s="118"/>
      <c r="D46" s="127"/>
      <c r="E46" s="127"/>
      <c r="F46" s="127"/>
      <c r="G46" s="120"/>
      <c r="H46" s="123"/>
      <c r="I46" s="124"/>
      <c r="J46" s="132"/>
      <c r="K46" s="2"/>
      <c r="L46" s="2"/>
      <c r="M46" s="2"/>
      <c r="N46" s="2"/>
      <c r="O46" s="2"/>
      <c r="P46" s="2"/>
      <c r="Q46" s="2"/>
      <c r="R46" s="2"/>
      <c r="S46" s="2"/>
      <c r="T46" s="21"/>
    </row>
    <row r="47" customFormat="false" ht="12.75" hidden="false" customHeight="true" outlineLevel="0" collapsed="false">
      <c r="A47" s="117"/>
      <c r="B47" s="118" t="s">
        <v>161</v>
      </c>
      <c r="C47" s="118"/>
      <c r="D47" s="127" t="s">
        <v>153</v>
      </c>
      <c r="E47" s="127" t="s">
        <v>88</v>
      </c>
      <c r="F47" s="127" t="s">
        <v>29</v>
      </c>
      <c r="G47" s="120" t="n">
        <v>0.1</v>
      </c>
      <c r="H47" s="123" t="n">
        <v>100</v>
      </c>
      <c r="I47" s="124" t="n">
        <f aca="false">ROUND(J47*Belarus*(1-$C$57),2)</f>
        <v>10.44</v>
      </c>
      <c r="J47" s="132" t="n">
        <v>318</v>
      </c>
      <c r="K47" s="2"/>
      <c r="L47" s="146" t="s">
        <v>162</v>
      </c>
      <c r="M47" s="146"/>
      <c r="N47" s="146"/>
      <c r="O47" s="146"/>
      <c r="P47" s="146"/>
      <c r="Q47" s="146"/>
      <c r="R47" s="146"/>
      <c r="S47" s="146"/>
      <c r="T47" s="146"/>
    </row>
    <row r="48" customFormat="false" ht="29.25" hidden="false" customHeight="true" outlineLevel="0" collapsed="false">
      <c r="A48" s="117"/>
      <c r="B48" s="118"/>
      <c r="C48" s="118"/>
      <c r="D48" s="127"/>
      <c r="E48" s="127"/>
      <c r="F48" s="127"/>
      <c r="G48" s="120"/>
      <c r="H48" s="123"/>
      <c r="I48" s="124"/>
      <c r="J48" s="132"/>
      <c r="K48" s="2"/>
      <c r="L48" s="25" t="s">
        <v>163</v>
      </c>
      <c r="M48" s="25"/>
      <c r="N48" s="25"/>
      <c r="O48" s="25"/>
      <c r="P48" s="25"/>
      <c r="Q48" s="25"/>
      <c r="R48" s="25"/>
      <c r="S48" s="25"/>
      <c r="T48" s="25"/>
    </row>
    <row r="49" customFormat="false" ht="30.75" hidden="false" customHeight="true" outlineLevel="0" collapsed="false">
      <c r="A49" s="133"/>
      <c r="B49" s="118" t="s">
        <v>164</v>
      </c>
      <c r="C49" s="118"/>
      <c r="D49" s="135" t="s">
        <v>29</v>
      </c>
      <c r="E49" s="127" t="s">
        <v>165</v>
      </c>
      <c r="F49" s="127" t="s">
        <v>29</v>
      </c>
      <c r="G49" s="122" t="n">
        <v>0.008</v>
      </c>
      <c r="H49" s="123" t="n">
        <v>1500</v>
      </c>
      <c r="I49" s="124" t="n">
        <f aca="false">ROUND(J49*Belarus*(1-$C$57),2)</f>
        <v>2.43</v>
      </c>
      <c r="J49" s="132" t="n">
        <v>74</v>
      </c>
      <c r="K49" s="2"/>
      <c r="L49" s="25" t="s">
        <v>166</v>
      </c>
      <c r="M49" s="25"/>
      <c r="N49" s="25"/>
      <c r="O49" s="25"/>
      <c r="P49" s="25"/>
      <c r="Q49" s="25"/>
      <c r="R49" s="25"/>
      <c r="S49" s="25"/>
      <c r="T49" s="25"/>
    </row>
    <row r="50" customFormat="false" ht="12.75" hidden="false" customHeight="false" outlineLevel="0" collapsed="false">
      <c r="A50" s="133"/>
      <c r="B50" s="118"/>
      <c r="C50" s="118"/>
      <c r="D50" s="135"/>
      <c r="E50" s="127"/>
      <c r="F50" s="127"/>
      <c r="G50" s="122"/>
      <c r="H50" s="123"/>
      <c r="I50" s="124"/>
      <c r="J50" s="132"/>
      <c r="K50" s="2"/>
      <c r="L50" s="147" t="s">
        <v>167</v>
      </c>
      <c r="M50" s="147"/>
      <c r="N50" s="147"/>
      <c r="O50" s="147"/>
      <c r="P50" s="147"/>
      <c r="Q50" s="147"/>
      <c r="R50" s="147"/>
      <c r="S50" s="147"/>
      <c r="T50" s="147"/>
    </row>
    <row r="51" customFormat="false" ht="15" hidden="false" customHeight="true" outlineLevel="0" collapsed="false">
      <c r="A51" s="147" t="s">
        <v>168</v>
      </c>
      <c r="B51" s="147"/>
      <c r="C51" s="147"/>
      <c r="D51" s="147"/>
      <c r="E51" s="147"/>
      <c r="F51" s="147"/>
      <c r="G51" s="147"/>
      <c r="H51" s="147"/>
      <c r="I51" s="147"/>
      <c r="J51" s="148"/>
      <c r="K51" s="2"/>
      <c r="L51" s="149" t="s">
        <v>169</v>
      </c>
      <c r="M51" s="149"/>
      <c r="N51" s="149"/>
      <c r="O51" s="149"/>
      <c r="P51" s="149"/>
      <c r="Q51" s="149"/>
      <c r="R51" s="149"/>
      <c r="S51" s="149"/>
      <c r="T51" s="149"/>
    </row>
    <row r="52" customFormat="false" ht="21.75" hidden="false" customHeight="true" outlineLevel="0" collapsed="false">
      <c r="A52" s="86" t="s">
        <v>170</v>
      </c>
      <c r="B52" s="86"/>
      <c r="C52" s="86"/>
      <c r="D52" s="86"/>
      <c r="E52" s="86"/>
      <c r="F52" s="86"/>
      <c r="G52" s="86"/>
      <c r="H52" s="86"/>
      <c r="I52" s="86"/>
      <c r="J52" s="150"/>
      <c r="K52" s="2"/>
      <c r="L52" s="149"/>
      <c r="M52" s="149"/>
      <c r="N52" s="149"/>
      <c r="O52" s="149"/>
      <c r="P52" s="149"/>
      <c r="Q52" s="149"/>
      <c r="R52" s="149"/>
      <c r="S52" s="149"/>
      <c r="T52" s="149"/>
    </row>
    <row r="53" customFormat="false" ht="29.25" hidden="false" customHeight="true" outlineLevel="0" collapsed="false">
      <c r="G53" s="2"/>
      <c r="H53" s="2"/>
      <c r="K53" s="2"/>
    </row>
    <row r="54" customFormat="false" ht="27.75" hidden="false" customHeight="true" outlineLevel="0" collapsed="false">
      <c r="G54" s="2"/>
      <c r="H54" s="2"/>
    </row>
    <row r="55" customFormat="false" ht="12.75" hidden="true" customHeight="false" outlineLevel="0" collapsed="false">
      <c r="A55" s="151" t="s">
        <v>72</v>
      </c>
      <c r="B55" s="151"/>
      <c r="C55" s="151"/>
      <c r="G55" s="2"/>
      <c r="H55" s="2"/>
    </row>
    <row r="56" customFormat="false" ht="12.75" hidden="true" customHeight="false" outlineLevel="0" collapsed="false">
      <c r="A56" s="151"/>
      <c r="B56" s="151"/>
      <c r="C56" s="151"/>
      <c r="G56" s="2"/>
      <c r="H56" s="2"/>
    </row>
    <row r="57" customFormat="false" ht="12.75" hidden="true" customHeight="false" outlineLevel="0" collapsed="false">
      <c r="A57" s="152" t="s">
        <v>171</v>
      </c>
      <c r="B57" s="152"/>
      <c r="C57" s="153" t="n">
        <v>0.12</v>
      </c>
    </row>
    <row r="58" customFormat="false" ht="12.75" hidden="true" customHeight="false" outlineLevel="0" collapsed="false"/>
    <row r="59" customFormat="false" ht="12.75" hidden="true" customHeight="false" outlineLevel="0" collapsed="false">
      <c r="A59" s="104" t="s">
        <v>77</v>
      </c>
    </row>
    <row r="64" customFormat="false" ht="14.65" hidden="false" customHeight="false" outlineLevel="0" collapsed="false"/>
    <row r="97" customFormat="false" ht="60" hidden="false" customHeight="true" outlineLevel="0" collapsed="false">
      <c r="A97" s="154"/>
      <c r="B97" s="155"/>
      <c r="C97" s="155"/>
      <c r="D97" s="155"/>
      <c r="E97" s="155"/>
      <c r="F97" s="155"/>
      <c r="G97" s="155"/>
      <c r="H97" s="155"/>
      <c r="I97" s="155"/>
      <c r="J97" s="155"/>
      <c r="K97" s="155"/>
    </row>
  </sheetData>
  <mergeCells count="211">
    <mergeCell ref="A1:D1"/>
    <mergeCell ref="A2:P2"/>
    <mergeCell ref="B6:C6"/>
    <mergeCell ref="M6:N6"/>
    <mergeCell ref="A7:I7"/>
    <mergeCell ref="L7:T7"/>
    <mergeCell ref="A8:A13"/>
    <mergeCell ref="M8:N8"/>
    <mergeCell ref="B9:B13"/>
    <mergeCell ref="C9:C11"/>
    <mergeCell ref="H9:H13"/>
    <mergeCell ref="L9:L11"/>
    <mergeCell ref="M9:N11"/>
    <mergeCell ref="O9:O11"/>
    <mergeCell ref="P9:P11"/>
    <mergeCell ref="Q9:Q11"/>
    <mergeCell ref="R9:R11"/>
    <mergeCell ref="S9:S11"/>
    <mergeCell ref="T9:T11"/>
    <mergeCell ref="C12:C13"/>
    <mergeCell ref="L12:L13"/>
    <mergeCell ref="M12:N13"/>
    <mergeCell ref="O12:O13"/>
    <mergeCell ref="P12:P13"/>
    <mergeCell ref="Q12:Q13"/>
    <mergeCell ref="R12:R13"/>
    <mergeCell ref="S12:S13"/>
    <mergeCell ref="T12:T13"/>
    <mergeCell ref="B14:C14"/>
    <mergeCell ref="M14:N14"/>
    <mergeCell ref="B15:C15"/>
    <mergeCell ref="M15:N15"/>
    <mergeCell ref="B16:C16"/>
    <mergeCell ref="L16:L17"/>
    <mergeCell ref="M16:N17"/>
    <mergeCell ref="O16:O17"/>
    <mergeCell ref="P16:P17"/>
    <mergeCell ref="Q16:Q17"/>
    <mergeCell ref="R16:R17"/>
    <mergeCell ref="S16:S17"/>
    <mergeCell ref="T16:T17"/>
    <mergeCell ref="B17:C17"/>
    <mergeCell ref="A18:I18"/>
    <mergeCell ref="L18:L19"/>
    <mergeCell ref="M18:N19"/>
    <mergeCell ref="O18:O19"/>
    <mergeCell ref="P18:P19"/>
    <mergeCell ref="Q18:Q19"/>
    <mergeCell ref="R18:R19"/>
    <mergeCell ref="S18:S19"/>
    <mergeCell ref="T18:T19"/>
    <mergeCell ref="A19:A30"/>
    <mergeCell ref="B19:B22"/>
    <mergeCell ref="C19:C22"/>
    <mergeCell ref="D19:D20"/>
    <mergeCell ref="E19:E20"/>
    <mergeCell ref="F19:F20"/>
    <mergeCell ref="G19:G20"/>
    <mergeCell ref="H19:H28"/>
    <mergeCell ref="I19:I20"/>
    <mergeCell ref="L20:L21"/>
    <mergeCell ref="M20:N21"/>
    <mergeCell ref="O20:O21"/>
    <mergeCell ref="P20:P21"/>
    <mergeCell ref="Q20:Q21"/>
    <mergeCell ref="R20:R21"/>
    <mergeCell ref="S20:S21"/>
    <mergeCell ref="T20:T21"/>
    <mergeCell ref="D21:D22"/>
    <mergeCell ref="E21:E22"/>
    <mergeCell ref="F21:F22"/>
    <mergeCell ref="G21:G22"/>
    <mergeCell ref="I21:I22"/>
    <mergeCell ref="L22:L24"/>
    <mergeCell ref="M22:N24"/>
    <mergeCell ref="O22:O24"/>
    <mergeCell ref="P22:P24"/>
    <mergeCell ref="Q22:Q24"/>
    <mergeCell ref="R22:R24"/>
    <mergeCell ref="S22:S24"/>
    <mergeCell ref="T22:T24"/>
    <mergeCell ref="B23:B30"/>
    <mergeCell ref="C23:C28"/>
    <mergeCell ref="L25:L28"/>
    <mergeCell ref="M25:N28"/>
    <mergeCell ref="O25:O28"/>
    <mergeCell ref="P25:P28"/>
    <mergeCell ref="Q25:Q28"/>
    <mergeCell ref="R25:R28"/>
    <mergeCell ref="S25:S28"/>
    <mergeCell ref="T25:T28"/>
    <mergeCell ref="C29:C30"/>
    <mergeCell ref="H29:H30"/>
    <mergeCell ref="M29:N29"/>
    <mergeCell ref="L30:L31"/>
    <mergeCell ref="M30:N31"/>
    <mergeCell ref="O30:O31"/>
    <mergeCell ref="P30:P31"/>
    <mergeCell ref="Q30:Q31"/>
    <mergeCell ref="R30:R31"/>
    <mergeCell ref="S30:S31"/>
    <mergeCell ref="T30:T31"/>
    <mergeCell ref="A31:A37"/>
    <mergeCell ref="B31:B37"/>
    <mergeCell ref="C31:C32"/>
    <mergeCell ref="D31:D32"/>
    <mergeCell ref="E31:E32"/>
    <mergeCell ref="F31:F32"/>
    <mergeCell ref="G31:G37"/>
    <mergeCell ref="H31:H37"/>
    <mergeCell ref="I31:I37"/>
    <mergeCell ref="M32:N32"/>
    <mergeCell ref="C33:C34"/>
    <mergeCell ref="D33:D34"/>
    <mergeCell ref="E33:E34"/>
    <mergeCell ref="F33:F34"/>
    <mergeCell ref="L33:L35"/>
    <mergeCell ref="M33:N34"/>
    <mergeCell ref="O33:O34"/>
    <mergeCell ref="P33:P35"/>
    <mergeCell ref="Q33:Q35"/>
    <mergeCell ref="R33:R34"/>
    <mergeCell ref="S33:S35"/>
    <mergeCell ref="T33:T34"/>
    <mergeCell ref="C35:C36"/>
    <mergeCell ref="D35:D36"/>
    <mergeCell ref="E35:E36"/>
    <mergeCell ref="F35:F36"/>
    <mergeCell ref="M35:N35"/>
    <mergeCell ref="L36:L37"/>
    <mergeCell ref="M36:N37"/>
    <mergeCell ref="O36:O37"/>
    <mergeCell ref="P36:P37"/>
    <mergeCell ref="Q36:Q37"/>
    <mergeCell ref="R36:R37"/>
    <mergeCell ref="S36:S37"/>
    <mergeCell ref="T36:T37"/>
    <mergeCell ref="A38:A40"/>
    <mergeCell ref="B38:C40"/>
    <mergeCell ref="D38:D40"/>
    <mergeCell ref="E38:E40"/>
    <mergeCell ref="F38:F40"/>
    <mergeCell ref="G38:G40"/>
    <mergeCell ref="H38:H40"/>
    <mergeCell ref="I38:I40"/>
    <mergeCell ref="L38:L39"/>
    <mergeCell ref="M38:N39"/>
    <mergeCell ref="O38:O39"/>
    <mergeCell ref="P38:P39"/>
    <mergeCell ref="Q38:Q39"/>
    <mergeCell ref="R38:R39"/>
    <mergeCell ref="S38:S39"/>
    <mergeCell ref="T38:T39"/>
    <mergeCell ref="L40:L42"/>
    <mergeCell ref="M40:N40"/>
    <mergeCell ref="O40:Q40"/>
    <mergeCell ref="B41:C41"/>
    <mergeCell ref="M41:N41"/>
    <mergeCell ref="O41:Q41"/>
    <mergeCell ref="B42:C42"/>
    <mergeCell ref="M42:N42"/>
    <mergeCell ref="O42:Q42"/>
    <mergeCell ref="A43:A44"/>
    <mergeCell ref="B43:C44"/>
    <mergeCell ref="D43:D44"/>
    <mergeCell ref="E43:E44"/>
    <mergeCell ref="F43:F44"/>
    <mergeCell ref="G43:G44"/>
    <mergeCell ref="H43:H44"/>
    <mergeCell ref="I43:I44"/>
    <mergeCell ref="L43:L44"/>
    <mergeCell ref="M43:N44"/>
    <mergeCell ref="O43:Q44"/>
    <mergeCell ref="R43:R44"/>
    <mergeCell ref="S43:S44"/>
    <mergeCell ref="T43:T44"/>
    <mergeCell ref="A45:A46"/>
    <mergeCell ref="B45:C46"/>
    <mergeCell ref="D45:D46"/>
    <mergeCell ref="E45:E46"/>
    <mergeCell ref="F45:F46"/>
    <mergeCell ref="G45:G46"/>
    <mergeCell ref="H45:H46"/>
    <mergeCell ref="I45:I46"/>
    <mergeCell ref="M45:N45"/>
    <mergeCell ref="A47:A48"/>
    <mergeCell ref="B47:C48"/>
    <mergeCell ref="D47:D48"/>
    <mergeCell ref="E47:E48"/>
    <mergeCell ref="F47:F48"/>
    <mergeCell ref="G47:G48"/>
    <mergeCell ref="H47:H48"/>
    <mergeCell ref="I47:I48"/>
    <mergeCell ref="L47:T47"/>
    <mergeCell ref="L48:T48"/>
    <mergeCell ref="A49:A50"/>
    <mergeCell ref="B49:C50"/>
    <mergeCell ref="D49:D50"/>
    <mergeCell ref="E49:E50"/>
    <mergeCell ref="F49:F50"/>
    <mergeCell ref="G49:G50"/>
    <mergeCell ref="H49:H50"/>
    <mergeCell ref="I49:I50"/>
    <mergeCell ref="L49:T49"/>
    <mergeCell ref="L50:T50"/>
    <mergeCell ref="A51:I51"/>
    <mergeCell ref="L51:T52"/>
    <mergeCell ref="A52:I52"/>
    <mergeCell ref="A55:C56"/>
    <mergeCell ref="A57:B57"/>
    <mergeCell ref="B97:K97"/>
  </mergeCells>
  <hyperlinks>
    <hyperlink ref="A1" location="'Содержание прайса'!A1" display="Вернуться в начало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64"/>
  <sheetViews>
    <sheetView showFormulas="false" showGridLines="true" showRowColHeaders="true" showZeros="true" rightToLeft="false" tabSelected="false" showOutlineSymbols="true" defaultGridColor="true" view="normal" topLeftCell="A64" colorId="64" zoomScale="45" zoomScaleNormal="45" zoomScalePageLayoutView="100" workbookViewId="0">
      <selection pane="topLeft" activeCell="A64" activeCellId="0" sqref="A64"/>
    </sheetView>
  </sheetViews>
  <sheetFormatPr defaultRowHeight="15" zeroHeight="false" outlineLevelRow="0" outlineLevelCol="0"/>
  <cols>
    <col collapsed="false" customWidth="true" hidden="false" outlineLevel="0" max="1025" min="1" style="0" width="8.45"/>
  </cols>
  <sheetData>
    <row r="1" customFormat="false" ht="13.8" hidden="false" customHeight="false" outlineLevel="0" collapsed="false">
      <c r="A1" s="156"/>
    </row>
    <row r="64" customFormat="false" ht="13.8" hidden="false" customHeight="false" outlineLevel="0" collapsed="false">
      <c r="A64" s="15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svetka</dc:creator>
  <dc:description/>
  <dc:language>ru-RU</dc:language>
  <cp:lastModifiedBy/>
  <dcterms:modified xsi:type="dcterms:W3CDTF">2021-06-18T12:16:10Z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