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svetka\Desktop\"/>
    </mc:Choice>
  </mc:AlternateContent>
  <xr:revisionPtr revIDLastSave="0" documentId="13_ncr:1_{9FFF6819-08BA-4BC0-93C9-E7D73C317077}" xr6:coauthVersionLast="47" xr6:coauthVersionMax="47" xr10:uidLastSave="{00000000-0000-0000-0000-000000000000}"/>
  <bookViews>
    <workbookView xWindow="-120" yWindow="-120" windowWidth="29040" windowHeight="15840" tabRatio="901" xr2:uid="{00000000-000D-0000-FFFF-FFFF00000000}"/>
  </bookViews>
  <sheets>
    <sheet name="5_6_Панельные ограждения" sheetId="2" r:id="rId1"/>
    <sheet name="Лист8" sheetId="8" state="hidden" r:id="rId2"/>
    <sheet name="5_7_Эл-ты панельных ограждений" sheetId="3" r:id="rId3"/>
    <sheet name="5_8_Модульные ограждения GL" sheetId="4" r:id="rId4"/>
    <sheet name="5_10_Откат. ворота" sheetId="5" r:id="rId5"/>
    <sheet name="5_11_Распашные ворота и калитки" sheetId="6" r:id="rId6"/>
    <sheet name="5_12_Эл-ты ограждений Locinox" sheetId="7" r:id="rId7"/>
    <sheet name="Лист1" sheetId="1" state="hidden" r:id="rId8"/>
  </sheets>
  <externalReferences>
    <externalReference r:id="rId9"/>
  </externalReferences>
  <definedNames>
    <definedName name="A_Region">'[1]Настройки регионов'!$B$2</definedName>
    <definedName name="A_Region2">'[1]Настройки регионов'!$B$8</definedName>
    <definedName name="B_EUR">0.12</definedName>
    <definedName name="Belarus">0.03732</definedName>
    <definedName name="Belarus_Prof_Prem">0.038</definedName>
    <definedName name="Belarus_Prof_Stan">0.038</definedName>
    <definedName name="Classic_Atl">[1]Цены!$V$8</definedName>
    <definedName name="Classic_Dr">[1]Цены!$AT$8</definedName>
    <definedName name="Classic_Dr05">[1]Цены!$AR$8</definedName>
    <definedName name="Classic_Pe04">[1]Цены!$BL$8</definedName>
    <definedName name="Classic_Pe045">[1]Цены!$AX$8</definedName>
    <definedName name="Classic_Pur">[1]Цены!$H$8</definedName>
    <definedName name="Classic_PurLiteMatt">[1]Цены!$AL$8</definedName>
    <definedName name="Classic_PurMatt">[1]Цены!$F$8</definedName>
    <definedName name="Classic_PurProMatt275">[1]Цены!$AJ$8</definedName>
    <definedName name="Classic_Q">[1]Цены!$N$8</definedName>
    <definedName name="Classic_Ql">[1]Цены!$P$8</definedName>
    <definedName name="Classic_QproMatt">[1]Цены!$L$8</definedName>
    <definedName name="Classic_Sat">[1]Цены!$AV$8</definedName>
    <definedName name="Classic_SatMatt">[1]Цены!$AN$8</definedName>
    <definedName name="Classic_StBarhat">[1]Цены!$AP$8</definedName>
    <definedName name="Classic_Vel">[1]Цены!$R$8</definedName>
    <definedName name="Falz2_Atl">[1]Цены!$V$14</definedName>
    <definedName name="Falz2_Dr">[1]Цены!$AT$14</definedName>
    <definedName name="Falz2_Dr05">[1]Цены!$AR$14</definedName>
    <definedName name="Falz2_Pe045">[1]Цены!$AX$14</definedName>
    <definedName name="Falz2_Pur">[1]Цены!$H$14</definedName>
    <definedName name="Falz2_Pur_a2">[1]Цены!$J$14</definedName>
    <definedName name="Falz2_PurLiteMatt">[1]Цены!$AL$14</definedName>
    <definedName name="Falz2_PurMatt">[1]Цены!$F$14</definedName>
    <definedName name="Falz2_PurProMatt275">[1]Цены!$AJ$14</definedName>
    <definedName name="Falz2_Q">[1]Цены!$N$14</definedName>
    <definedName name="Falz2_Ql">[1]Цены!$P$14</definedName>
    <definedName name="Falz2_QproMatt">[1]Цены!$L$14</definedName>
    <definedName name="Falz2_Sat">[1]Цены!$AV$14</definedName>
    <definedName name="Falz2_SatMatt">[1]Цены!$AN$14</definedName>
    <definedName name="Falz2_StBarhat">[1]Цены!$AP$14</definedName>
    <definedName name="Falz2_Zn045">[1]Цены!$CJ$14</definedName>
    <definedName name="Falz2_Zn05">[1]Цены!$CH$14</definedName>
    <definedName name="Falz2_Zn055">[1]Цены!$CF$14</definedName>
    <definedName name="Falz2_Zn07">[1]Цены!$CD$14</definedName>
    <definedName name="Kamea_Atl">[1]Цены!$V$6</definedName>
    <definedName name="Kamea_Dr">[1]Цены!$AT$6</definedName>
    <definedName name="Kamea_Dr05">[1]Цены!$AR$6</definedName>
    <definedName name="Kamea_Pe045">[1]Цены!$AX$6</definedName>
    <definedName name="Kamea_Pur">[1]Цены!$H$6</definedName>
    <definedName name="Kamea_PurLiteMatt">[1]Цены!$AL$6</definedName>
    <definedName name="Kamea_PurMatt">[1]Цены!$F$6</definedName>
    <definedName name="Kamea_PurProMatt275">[1]Цены!$AJ$6</definedName>
    <definedName name="Kamea_Q">[1]Цены!$N$6</definedName>
    <definedName name="Kamea_Ql">[1]Цены!$P$6</definedName>
    <definedName name="Kamea_QproMatt">[1]Цены!$L$6</definedName>
    <definedName name="Kamea_Sat">[1]Цены!$AV$6</definedName>
    <definedName name="Kamea_SatMatt">[1]Цены!$AN$6</definedName>
    <definedName name="Kamea_StBarhat">[1]Цены!$AP$6</definedName>
    <definedName name="Kamea_Vel">[1]Цены!$R$6</definedName>
    <definedName name="Klik_Atl">[1]Цены!$V$17</definedName>
    <definedName name="Klik_Dr">[1]Цены!$AT$17</definedName>
    <definedName name="Klik_Dr05">[1]Цены!$AR$17</definedName>
    <definedName name="Klik_mini_Atl">[1]Цены!$V$18</definedName>
    <definedName name="Klik_mini_Dr">[1]Цены!$AT$18</definedName>
    <definedName name="Klik_mini_Dr05">[1]Цены!$AR$18</definedName>
    <definedName name="Klik_mini_Pe045">[1]Цены!$AX$18</definedName>
    <definedName name="Klik_mini_Pur">[1]Цены!$H$18</definedName>
    <definedName name="Klik_mini_Pur_a2">[1]Цены!$J$18</definedName>
    <definedName name="Klik_mini_PurLiteMatt">[1]Цены!$AL$18</definedName>
    <definedName name="Klik_mini_PurMatt">[1]Цены!$F$18</definedName>
    <definedName name="Klik_mini_PurProMatt275">[1]Цены!$AJ$18</definedName>
    <definedName name="Klik_mini_Q">[1]Цены!$N$18</definedName>
    <definedName name="Klik_mini_Ql">[1]Цены!$P$18</definedName>
    <definedName name="Klik_mini_QproMatt">[1]Цены!$L$18</definedName>
    <definedName name="Klik_mini_Sat">[1]Цены!$AV$18</definedName>
    <definedName name="Klik_mini_SatMatt">[1]Цены!$AN$18</definedName>
    <definedName name="Klik_mini_StBarhat">[1]Цены!$AP$18</definedName>
    <definedName name="Klik_mini_Vel">[1]Цены!$R$18</definedName>
    <definedName name="Klik_mini_Zn055">[1]Цены!$CF$18</definedName>
    <definedName name="Klik_Pe045">[1]Цены!$AX$17</definedName>
    <definedName name="Klik_Pur">[1]Цены!$H$17</definedName>
    <definedName name="Klik_Pur_a2">[1]Цены!$J$17</definedName>
    <definedName name="Klik_PurLiteMatt">[1]Цены!$AL$17</definedName>
    <definedName name="Klik_PurMatt">[1]Цены!$F$17</definedName>
    <definedName name="Klik_PurProMatt275">[1]Цены!$AJ$17</definedName>
    <definedName name="Klik_Q">[1]Цены!$N$17</definedName>
    <definedName name="Klik_Ql">[1]Цены!$P$17</definedName>
    <definedName name="Klik_QproMatt">[1]Цены!$L$17</definedName>
    <definedName name="Klik_Sat">[1]Цены!$AV$17</definedName>
    <definedName name="Klik_SatMatt">[1]Цены!$AN$17</definedName>
    <definedName name="Klik_StBarhat">[1]Цены!$AP$17</definedName>
    <definedName name="Klik_Vel">[1]Цены!$R$17</definedName>
    <definedName name="Klik_Zn045">[1]Цены!$CJ$17</definedName>
    <definedName name="Klik_Zn05">[1]Цены!$CH$17</definedName>
    <definedName name="Klik_Zn055">[1]Цены!$CF$17</definedName>
    <definedName name="KlikPro_Atl">[1]Цены!$V$15</definedName>
    <definedName name="KlikPro_Dr">[1]Цены!$AT$15</definedName>
    <definedName name="KlikPro_Dr05">[1]Цены!$AR$15</definedName>
    <definedName name="KlikPro_Pe045">[1]Цены!$AX$15</definedName>
    <definedName name="KlikPro_Pur">[1]Цены!$H$15</definedName>
    <definedName name="KlikPro_Pur_a2">[1]Цены!$J$15</definedName>
    <definedName name="KlikPro_PurLiteMatt">[1]Цены!$AL$15</definedName>
    <definedName name="KlikPro_PurMatt">[1]Цены!$F$15</definedName>
    <definedName name="KlikPro_PurProMatt275">[1]Цены!$AJ$15</definedName>
    <definedName name="KlikPro_Q">[1]Цены!$N$15</definedName>
    <definedName name="KlikPro_Ql">[1]Цены!$P$15</definedName>
    <definedName name="KlikPro_QproMatt">[1]Цены!$L$15</definedName>
    <definedName name="KlikPro_Sat">[1]Цены!$AV$15</definedName>
    <definedName name="KlikPro_SatMatt">[1]Цены!$AN$15</definedName>
    <definedName name="KlikPro_StBarhat">[1]Цены!$AP$15</definedName>
    <definedName name="KlikPro_Vel">[1]Цены!$R$15</definedName>
    <definedName name="KlikPro_Zn045">[1]Цены!$CJ$15</definedName>
    <definedName name="KlikPro_Zn05">[1]Цены!$CH$15</definedName>
    <definedName name="KlikPro_Zn055">[1]Цены!$CF$15</definedName>
    <definedName name="Kredo_Atl">[1]Цены!$V$7</definedName>
    <definedName name="Kredo_Dr">[1]Цены!$AT$7</definedName>
    <definedName name="Kredo_Dr05">[1]Цены!$AR$7</definedName>
    <definedName name="Kredo_Pe045">[1]Цены!$AX$7</definedName>
    <definedName name="Kredo_Pur">[1]Цены!$H$7</definedName>
    <definedName name="Kredo_PurLiteMatt">[1]Цены!$AL$7</definedName>
    <definedName name="Kredo_PurMatt">[1]Цены!$F$7</definedName>
    <definedName name="Kredo_PurProMatt275">[1]Цены!$AJ$7</definedName>
    <definedName name="Kredo_Q">[1]Цены!$N$7</definedName>
    <definedName name="Kredo_Ql">[1]Цены!$P$7</definedName>
    <definedName name="Kredo_QproMatt">[1]Цены!$L$7</definedName>
    <definedName name="Kredo_Sat">[1]Цены!$AV$7</definedName>
    <definedName name="Kredo_SatMatt">[1]Цены!$AN$7</definedName>
    <definedName name="Kredo_StBarhat">[1]Цены!$AP$7</definedName>
    <definedName name="Kredo_Vel">[1]Цены!$R$7</definedName>
    <definedName name="KvintaPl_Atl">[1]Цены!$V$4</definedName>
    <definedName name="KvintaPl_Dr">[1]Цены!$AT$4</definedName>
    <definedName name="KvintaPl_Dr05">[1]Цены!$AR$4</definedName>
    <definedName name="KvintaPl_Pe045">[1]Цены!$AX$4</definedName>
    <definedName name="KvintaPl_Pur">[1]Цены!$H$4</definedName>
    <definedName name="KvintaPl_PurLiteMatt">[1]Цены!$AL$4</definedName>
    <definedName name="KvintaPl_PurMatt">[1]Цены!$F$4</definedName>
    <definedName name="KvintaPl_PurProMatt275">[1]Цены!$AJ$4</definedName>
    <definedName name="KvintaPl_Q">[1]Цены!$N$4</definedName>
    <definedName name="KvintaPl_Ql">[1]Цены!$P$4</definedName>
    <definedName name="KvintaPl_QproMatt">[1]Цены!$L$4</definedName>
    <definedName name="KvintaPl_Sat">[1]Цены!$AV$4</definedName>
    <definedName name="KvintaPl_SatMatt">[1]Цены!$AN$4</definedName>
    <definedName name="KvintaPl_StBarhat">[1]Цены!$AP$4</definedName>
    <definedName name="KvintaPl_Vel">[1]Цены!$R$4</definedName>
    <definedName name="KvintaUno_Atl">[1]Цены!$V$5</definedName>
    <definedName name="KvintaUno_Dr">[1]Цены!$AT$5</definedName>
    <definedName name="KvintaUno_Dr05">[1]Цены!$AR$5</definedName>
    <definedName name="KvintaUno_Pe045">[1]Цены!$AX$5</definedName>
    <definedName name="KvintaUno_Pur">[1]Цены!$H$5</definedName>
    <definedName name="KvintaUno_PurLiteMatt">[1]Цены!$AL$5</definedName>
    <definedName name="KvintaUno_PurMatt">[1]Цены!$F$5</definedName>
    <definedName name="KvintaUno_PurProMatt275">[1]Цены!$AJ$5</definedName>
    <definedName name="KvintaUno_Q">[1]Цены!$N$5</definedName>
    <definedName name="KvintaUno_Ql">[1]Цены!$P$5</definedName>
    <definedName name="KvintaUno_QproMatt">[1]Цены!$L$5</definedName>
    <definedName name="KvintaUno_Sat">[1]Цены!$AV$5</definedName>
    <definedName name="KvintaUno_SatMatt">[1]Цены!$AN$5</definedName>
    <definedName name="KvintaUno_StBarhat">[1]Цены!$AP$5</definedName>
    <definedName name="KvintaUno_Vel">[1]Цены!$R$5</definedName>
    <definedName name="List_Atl">[1]Цены!$V$33</definedName>
    <definedName name="List_dachPr">[1]Цены!$BR$33</definedName>
    <definedName name="List_Dr">[1]Цены!$AT$33</definedName>
    <definedName name="List_Dr05">[1]Цены!$AR$33</definedName>
    <definedName name="List_Pe04">[1]Цены!$BL$33</definedName>
    <definedName name="List_Pe045">[1]Цены!$AX$33</definedName>
    <definedName name="List_Pe04dp">[1]Цены!$BN$33</definedName>
    <definedName name="List_Pe07">[1]Цены!$BH$33</definedName>
    <definedName name="List_Pe08">[1]Цены!$BF$33</definedName>
    <definedName name="List_PEdp">[1]Цены!$BB$33</definedName>
    <definedName name="List_PeMatt04dp">[1]Цены!$BP$33</definedName>
    <definedName name="List_Pt">[1]Цены!$AB$33</definedName>
    <definedName name="List_Ptdp">[1]Цены!$X$33</definedName>
    <definedName name="List_PtRF">[1]Цены!$AF$33</definedName>
    <definedName name="List_PtRF04">[1]Цены!$AH$33</definedName>
    <definedName name="List_PtRFdp">[1]Цены!$AD$33</definedName>
    <definedName name="List_Pur">[1]Цены!$H$33</definedName>
    <definedName name="List_Pur_a2">[1]Цены!$J$33</definedName>
    <definedName name="List_PurFap">[1]Цены!$D$33</definedName>
    <definedName name="List_PurLiteMatt">[1]Цены!$AL$33</definedName>
    <definedName name="List_PurMatt">[1]Цены!$F$33</definedName>
    <definedName name="List_PurProMatt275">[1]Цены!$AJ$33</definedName>
    <definedName name="List_Q">[1]Цены!$N$33</definedName>
    <definedName name="List_Ql">[1]Цены!$P$33</definedName>
    <definedName name="List_QproMatt">[1]Цены!$L$33</definedName>
    <definedName name="List_Sat">[1]Цены!$AV$33</definedName>
    <definedName name="List_SatMatt">[1]Цены!$AN$33</definedName>
    <definedName name="List_StBarhat">[1]Цены!$AP$33</definedName>
    <definedName name="List_Vel">[1]Цены!$R$33</definedName>
    <definedName name="List_Zn035">[1]Цены!$CN$33</definedName>
    <definedName name="List_Zn04">[1]Цены!$CL$33</definedName>
    <definedName name="List_Zn045">[1]Цены!$CJ$33</definedName>
    <definedName name="List_Zn05">[1]Цены!$CH$33</definedName>
    <definedName name="List_Zn055">[1]Цены!$CF$33</definedName>
    <definedName name="List_Zn07">[1]Цены!$CD$33</definedName>
    <definedName name="List_Zn08">[1]Цены!$CB$33</definedName>
    <definedName name="List_Zn09">[1]Цены!$BZ$33</definedName>
    <definedName name="Modern_Dr">[1]Цены!$AT$9</definedName>
    <definedName name="Modern_Dr05">[1]Цены!$AR$9</definedName>
    <definedName name="Modern_Pe04">[1]Цены!$BL$9</definedName>
    <definedName name="Modern_Pe045">[1]Цены!$AX$9</definedName>
    <definedName name="PnC10_Atl">[1]Цены!$V$21</definedName>
    <definedName name="PnC10_dachPr">[1]Цены!$BR$21</definedName>
    <definedName name="PnC10_Dr">[1]Цены!$AT$21</definedName>
    <definedName name="PnC10_Dr05">[1]Цены!$AR$21</definedName>
    <definedName name="PnC10_Pe04">[1]Цены!$BL$21</definedName>
    <definedName name="PnC10_Pe045">[1]Цены!$AX$21</definedName>
    <definedName name="PnC10_Pe04dp">[1]Цены!$BN$21</definedName>
    <definedName name="PnC10_Pe07">[1]Цены!$BH$21</definedName>
    <definedName name="PnC10_PEdp">[1]Цены!$BB$21</definedName>
    <definedName name="PnC10_PeMatt04dp">[1]Цены!$BP$21</definedName>
    <definedName name="PnC10_Pt">[1]Цены!$AB$21</definedName>
    <definedName name="PnC10_Ptdp">[1]Цены!$X$21</definedName>
    <definedName name="PnC10_PtRF">[1]Цены!$AF$21</definedName>
    <definedName name="PnC10_PtRF04">[1]Цены!$AH$21</definedName>
    <definedName name="PnC10_PtRFdp">[1]Цены!$AD$21</definedName>
    <definedName name="PnC10_Pur">[1]Цены!$H$21</definedName>
    <definedName name="PnC10_PurLiteMatt">[1]Цены!$AL$21</definedName>
    <definedName name="PnC10_PurMatt">[1]Цены!$F$21</definedName>
    <definedName name="PnC10_PurProMatt275">[1]Цены!$AJ$21</definedName>
    <definedName name="PnC10_Q">[1]Цены!$N$21</definedName>
    <definedName name="PnC10_Ql">[1]Цены!$P$21</definedName>
    <definedName name="PnC10_QproMatt">[1]Цены!$L$21</definedName>
    <definedName name="PnC10_Sat">[1]Цены!$AV$21</definedName>
    <definedName name="PnC10_SatMatt">[1]Цены!$AN$21</definedName>
    <definedName name="PnC10_StBarhat">[1]Цены!$AP$21</definedName>
    <definedName name="PnC10_Vel">[1]Цены!$R$21</definedName>
    <definedName name="PnC10_Zn035">[1]Цены!$CN$21</definedName>
    <definedName name="PnC10_Zn04">[1]Цены!$CL$21</definedName>
    <definedName name="PnC10_Zn045">[1]Цены!$CJ$21</definedName>
    <definedName name="PnC10_Zn05">[1]Цены!$CH$21</definedName>
    <definedName name="PnC10_Zn055">[1]Цены!$CF$21</definedName>
    <definedName name="PnC10_Zn07">[1]Цены!$CD$21</definedName>
    <definedName name="PnC10f_Atl">[1]Цены!$V$22</definedName>
    <definedName name="PnC10f_Dr">[1]Цены!$AT$22</definedName>
    <definedName name="PnC10f_Dr05">[1]Цены!$AR$22</definedName>
    <definedName name="PnC10f_Pe045">[1]Цены!$AX$22</definedName>
    <definedName name="PnC10f_Pe04dp">[1]Цены!$BN$22</definedName>
    <definedName name="PnC10f_PEdp">[1]Цены!$BB$22</definedName>
    <definedName name="PnC10f_PeMatt04dp">[1]Цены!$BP$22</definedName>
    <definedName name="PnC10f_Pt">[1]Цены!$AB$22</definedName>
    <definedName name="PnC10f_Ptdp">[1]Цены!$X$22</definedName>
    <definedName name="PnC10f_PtRF">[1]Цены!$AF$22</definedName>
    <definedName name="PnC10f_PtRF04">[1]Цены!$AH$22</definedName>
    <definedName name="PnC10f_PtRFdp">[1]Цены!$AD$22</definedName>
    <definedName name="PnC10f_Pur">[1]Цены!$H$22</definedName>
    <definedName name="PnC10f_PurLiteMatt">[1]Цены!$AL$22</definedName>
    <definedName name="PnC10f_PurMatt">[1]Цены!$F$22</definedName>
    <definedName name="PnC10f_PurProMatt275">[1]Цены!$AJ$22</definedName>
    <definedName name="PnC10f_Q">[1]Цены!$N$22</definedName>
    <definedName name="PnC10f_Ql">[1]Цены!$P$22</definedName>
    <definedName name="PnC10f_QproMatt">[1]Цены!$L$22</definedName>
    <definedName name="PnC10f_Sat">[1]Цены!$AV$22</definedName>
    <definedName name="PnC10f_SatMatt">[1]Цены!$AN$22</definedName>
    <definedName name="PnC10f_StBarhat">[1]Цены!$AP$22</definedName>
    <definedName name="PnC10f_Vel">[1]Цены!$R$22</definedName>
    <definedName name="PnC10f_Zn045">[1]Цены!$CJ$22</definedName>
    <definedName name="PnC10f_Zn05">[1]Цены!$CH$22</definedName>
    <definedName name="PnC20_Atl">[1]Цены!$V$23</definedName>
    <definedName name="PnC20_dachPr">[1]Цены!$BR$23</definedName>
    <definedName name="PnC20_dachSk">[1]Цены!$BT$23</definedName>
    <definedName name="PnC20_Dr">[1]Цены!$AT$23</definedName>
    <definedName name="PnC20_Dr05">[1]Цены!$AR$23</definedName>
    <definedName name="PnC20_Pe04">[1]Цены!$BL$23</definedName>
    <definedName name="PnC20_Pe045">[1]Цены!$AX$23</definedName>
    <definedName name="PnC20_Pe04dp">[1]Цены!$BN$23</definedName>
    <definedName name="PnC20_Pe07">[1]Цены!$BH$23</definedName>
    <definedName name="PnC20_PEdp">[1]Цены!$BB$23</definedName>
    <definedName name="PnC20_PeMatt04dp">[1]Цены!$BP$23</definedName>
    <definedName name="PnC20_Pt">[1]Цены!$AB$23</definedName>
    <definedName name="PnC20_Ptdp">[1]Цены!$X$23</definedName>
    <definedName name="PnC20_PtRF">[1]Цены!$AF$23</definedName>
    <definedName name="PnC20_PtRFdp">[1]Цены!$AD$23</definedName>
    <definedName name="PnC20_Pur">[1]Цены!$H$23</definedName>
    <definedName name="PnC20_PurLiteMatt">[1]Цены!$AL$23</definedName>
    <definedName name="PnC20_PurMatt">[1]Цены!$F$23</definedName>
    <definedName name="PnC20_PurProMatt275">[1]Цены!$AJ$23</definedName>
    <definedName name="PnC20_Q">[1]Цены!$N$23</definedName>
    <definedName name="PnC20_Ql">[1]Цены!$P$23</definedName>
    <definedName name="PnC20_QproMatt">[1]Цены!$L$23</definedName>
    <definedName name="PnC20_Sat">[1]Цены!$AV$23</definedName>
    <definedName name="PnC20_SatMatt">[1]Цены!$AN$23</definedName>
    <definedName name="PnC20_StBarhat">[1]Цены!$AP$23</definedName>
    <definedName name="PnC20_Vel">[1]Цены!$R$23</definedName>
    <definedName name="PnC20_Zn035">[1]Цены!$CN$23</definedName>
    <definedName name="PnC20_Zn04">[1]Цены!$CL$23</definedName>
    <definedName name="PnC20_Zn045">[1]Цены!$CJ$23</definedName>
    <definedName name="PnC20_Zn05">[1]Цены!$CH$23</definedName>
    <definedName name="PnC20_Zn055">[1]Цены!$CF$23</definedName>
    <definedName name="PnC20_Zn07">[1]Цены!$CD$23</definedName>
    <definedName name="PnC21_Atl">[1]Цены!$V$25</definedName>
    <definedName name="PnC21_Dr">[1]Цены!$AT$25</definedName>
    <definedName name="PnC21_Dr05">[1]Цены!$AR$25</definedName>
    <definedName name="PnC21_Pe04">[1]Цены!$BL$25</definedName>
    <definedName name="PnC21_Pe045">[1]Цены!$AX$25</definedName>
    <definedName name="PnC21_Pe04dp">[1]Цены!$BN$25</definedName>
    <definedName name="PnC21_Pe07">[1]Цены!$BH$25</definedName>
    <definedName name="PnC21_PEdp">[1]Цены!$BB$25</definedName>
    <definedName name="PnC21_Pt">[1]Цены!$AB$25</definedName>
    <definedName name="PnC21_Ptdp">[1]Цены!$X$25</definedName>
    <definedName name="PnC21_PtRF">[1]Цены!$AF$25</definedName>
    <definedName name="PnC21_PtRF04">[1]Цены!$AH$25</definedName>
    <definedName name="PnC21_PtRFdp">[1]Цены!$AD$25</definedName>
    <definedName name="PnC21_Pur">[1]Цены!$H$25</definedName>
    <definedName name="PnC21_PurLiteMatt">[1]Цены!$AL$25</definedName>
    <definedName name="PnC21_PurMatt">[1]Цены!$F$25</definedName>
    <definedName name="PnC21_PurProMatt275">[1]Цены!$AJ$25</definedName>
    <definedName name="PnC21_Q">[1]Цены!$N$25</definedName>
    <definedName name="PnC21_Ql">[1]Цены!$P$25</definedName>
    <definedName name="PnC21_QproMatt">[1]Цены!$L$25</definedName>
    <definedName name="PnC21_Sat">[1]Цены!$AV$25</definedName>
    <definedName name="PnC21_SatMatt">[1]Цены!$AN$25</definedName>
    <definedName name="PnC21_StBarhat">[1]Цены!$AP$25</definedName>
    <definedName name="PnC21_Vel">[1]Цены!$R$25</definedName>
    <definedName name="PnC21_Zn04">[1]Цены!$CL$25</definedName>
    <definedName name="PnC21_Zn045">[1]Цены!$CJ$25</definedName>
    <definedName name="PnC21_Zn05">[1]Цены!$CH$25</definedName>
    <definedName name="PnC21_Zn055">[1]Цены!$CF$25</definedName>
    <definedName name="PnC21_Zn07">[1]Цены!$CD$25</definedName>
    <definedName name="PnC8_Atl">[1]Цены!$V$19</definedName>
    <definedName name="PnC8_dachPr">[1]Цены!$BR$19</definedName>
    <definedName name="PnC8_dachSk">[1]Цены!$BT$19</definedName>
    <definedName name="PnC8_Dr">[1]Цены!$AT$19</definedName>
    <definedName name="PnC8_Dr05">[1]Цены!$AR$19</definedName>
    <definedName name="PnC8_Pe04">[1]Цены!$BL$19</definedName>
    <definedName name="PnC8_Pe045">[1]Цены!$AX$19</definedName>
    <definedName name="PnC8_Pe04dp">[1]Цены!$BN$19</definedName>
    <definedName name="PnC8_PEdp">[1]Цены!$BB$19</definedName>
    <definedName name="PnC8_PeMatt04dp">[1]Цены!$BP$19</definedName>
    <definedName name="PnC8_Pt">[1]Цены!$AB$19</definedName>
    <definedName name="PnC8_Ptdp">[1]Цены!$X$19</definedName>
    <definedName name="PnC8_PtRF">[1]Цены!$AF$19</definedName>
    <definedName name="PnC8_PtRF04">[1]Цены!$AH$19</definedName>
    <definedName name="PnC8_PtRFdp">[1]Цены!$AD$19</definedName>
    <definedName name="PnC8_Pur">[1]Цены!$H$19</definedName>
    <definedName name="PnC8_PurLiteMatt">[1]Цены!$AL$19</definedName>
    <definedName name="PnC8_PurMatt">[1]Цены!$F$19</definedName>
    <definedName name="PnC8_PurProMatt275">[1]Цены!$AJ$19</definedName>
    <definedName name="PnC8_Q">[1]Цены!$N$19</definedName>
    <definedName name="PnC8_Ql">[1]Цены!$P$19</definedName>
    <definedName name="PnC8_QproMatt">[1]Цены!$L$19</definedName>
    <definedName name="PnC8_Sat">[1]Цены!$AV$19</definedName>
    <definedName name="PnC8_SatMatt">[1]Цены!$AN$19</definedName>
    <definedName name="PnC8_StBarhat">[1]Цены!$AP$19</definedName>
    <definedName name="PnC8_Vel">[1]Цены!$R$19</definedName>
    <definedName name="PnC8_Zn035">[1]Цены!$CN$19</definedName>
    <definedName name="PnC8_Zn04">[1]Цены!$CL$19</definedName>
    <definedName name="PnC8_Zn045">[1]Цены!$CJ$19</definedName>
    <definedName name="PnC8_Zn05">[1]Цены!$CH$19</definedName>
    <definedName name="PnC8_Zn055">[1]Цены!$CF$19</definedName>
    <definedName name="PnC8f_Atl">[1]Цены!$V$20</definedName>
    <definedName name="PnC8f_Dr">[1]Цены!$AT$20</definedName>
    <definedName name="PnC8f_Dr05">[1]Цены!$AR$20</definedName>
    <definedName name="PnC8f_Pe045">[1]Цены!$AX$20</definedName>
    <definedName name="PnC8f_PEdp">[1]Цены!$BB$20</definedName>
    <definedName name="PnC8f_Pt">[1]Цены!$AB$20</definedName>
    <definedName name="PnC8f_Ptdp">[1]Цены!$X$20</definedName>
    <definedName name="PnC8f_PtRF">[1]Цены!$AF$20</definedName>
    <definedName name="PnC8f_PtRF04">[1]Цены!$AH$20</definedName>
    <definedName name="PnC8f_PtRFdp">[1]Цены!$AD$20</definedName>
    <definedName name="PnC8f_Pur">[1]Цены!$H$20</definedName>
    <definedName name="PnC8f_PurLiteMatt">[1]Цены!$AL$20</definedName>
    <definedName name="PnC8f_PurMatt">[1]Цены!$F$20</definedName>
    <definedName name="PnC8f_PurProMatt275">[1]Цены!$AJ$20</definedName>
    <definedName name="PnC8f_Q">[1]Цены!$N$20</definedName>
    <definedName name="PnC8f_Ql">[1]Цены!$P$20</definedName>
    <definedName name="PnC8f_QproMatt">[1]Цены!$L$20</definedName>
    <definedName name="PnC8f_Sat">[1]Цены!$AV$20</definedName>
    <definedName name="PnC8f_SatMatt">[1]Цены!$AN$20</definedName>
    <definedName name="PnC8f_StBarhat">[1]Цены!$AP$20</definedName>
    <definedName name="PnC8f_Vel">[1]Цены!$R$20</definedName>
    <definedName name="PnC8f_Zn045">[1]Цены!$CJ$20</definedName>
    <definedName name="PnC8f_Zn05">[1]Цены!$CH$20</definedName>
    <definedName name="PnH60_Atl">[1]Цены!$V$28</definedName>
    <definedName name="PnH60_Pe07">[1]Цены!$BH$28</definedName>
    <definedName name="PnH60_Pe08">[1]Цены!$BF$28</definedName>
    <definedName name="PnH60_Pur">[1]Цены!$H$28</definedName>
    <definedName name="PnH60_PurLiteMatt">[1]Цены!$AL$28</definedName>
    <definedName name="PnH60_PurMatt">[1]Цены!$F$28</definedName>
    <definedName name="PnH60_PurProMatt275">[1]Цены!$AJ$28</definedName>
    <definedName name="PnH60_Q">[1]Цены!$N$28</definedName>
    <definedName name="PnH60_Ql">[1]Цены!$P$28</definedName>
    <definedName name="PnH60_QproMatt">[1]Цены!$L$28</definedName>
    <definedName name="PnH60_Sat">[1]Цены!$AV$28</definedName>
    <definedName name="PnH60_SatMatt">[1]Цены!$AN$28</definedName>
    <definedName name="PnH60_StBarhat">[1]Цены!$AP$28</definedName>
    <definedName name="PnH60_Vel">[1]Цены!$R$28</definedName>
    <definedName name="PnH60_Zn05">[1]Цены!$CH$28</definedName>
    <definedName name="PnH60_Zn055">[1]Цены!$CF$28</definedName>
    <definedName name="PnH60_Zn07">[1]Цены!$CD$28</definedName>
    <definedName name="PnH60_Zn08">[1]Цены!$CB$28</definedName>
    <definedName name="PnH60_Zn09">[1]Цены!$BZ$28</definedName>
    <definedName name="PnH75_Atl">[1]Цены!$V$29</definedName>
    <definedName name="PnH75_Pe07">[1]Цены!$BH$29</definedName>
    <definedName name="PnH75_Pe08">[1]Цены!$BF$29</definedName>
    <definedName name="PnH75_Pur">[1]Цены!$H$29</definedName>
    <definedName name="PnH75_Q">[1]Цены!$N$29</definedName>
    <definedName name="PnH75_Ql">[1]Цены!$P$29</definedName>
    <definedName name="PnH75_Vel">[1]Цены!$R$29</definedName>
    <definedName name="PnH75_Zn07">[1]Цены!$CD$29</definedName>
    <definedName name="PnH75_Zn08">[1]Цены!$CB$29</definedName>
    <definedName name="PnH75_Zn09">[1]Цены!$BZ$29</definedName>
    <definedName name="PnHC35_Atl">[1]Цены!$V$26</definedName>
    <definedName name="PnHC35_Dr">[1]Цены!$AT$26</definedName>
    <definedName name="PnHC35_Dr05">[1]Цены!$AR$26</definedName>
    <definedName name="PnHC35_Pe045">[1]Цены!$AX$26</definedName>
    <definedName name="PnHC35_Pe07">[1]Цены!$BH$26</definedName>
    <definedName name="PnHC35_Pe08">[1]Цены!$BF$26</definedName>
    <definedName name="PnHC35_PEdp">[1]Цены!$BB$26</definedName>
    <definedName name="PnHC35_Pt">[1]Цены!$AB$26</definedName>
    <definedName name="PnHC35_Ptdp">[1]Цены!$X$26</definedName>
    <definedName name="PnHC35_PtRF">[1]Цены!$AF$26</definedName>
    <definedName name="PnHC35_PtRF04">[1]Цены!$AH$26</definedName>
    <definedName name="PnHC35_PtRFdp">[1]Цены!$AD$26</definedName>
    <definedName name="PnHC35_Pur">[1]Цены!$H$26</definedName>
    <definedName name="PnHC35_PurLiteMatt">[1]Цены!$AL$26</definedName>
    <definedName name="PnHC35_PurMatt">[1]Цены!$F$26</definedName>
    <definedName name="PnHC35_PurProMatt275">[1]Цены!$AJ$26</definedName>
    <definedName name="PnHC35_Q">[1]Цены!$N$26</definedName>
    <definedName name="PnHC35_Ql">[1]Цены!$P$26</definedName>
    <definedName name="PnHC35_QproMatt">[1]Цены!$L$26</definedName>
    <definedName name="PnHC35_Sat">[1]Цены!$AV$26</definedName>
    <definedName name="PnHC35_SatMatt">[1]Цены!$AN$26</definedName>
    <definedName name="PnHC35_StBarhat">[1]Цены!$AP$26</definedName>
    <definedName name="PnHC35_Vel">[1]Цены!$R$26</definedName>
    <definedName name="PnHC35_Zn045">[1]Цены!$CJ$26</definedName>
    <definedName name="PnHC35_Zn05">[1]Цены!$CH$26</definedName>
    <definedName name="PnHC35_Zn055">[1]Цены!$CF$26</definedName>
    <definedName name="PnHC35_Zn07">[1]Цены!$CD$26</definedName>
    <definedName name="PnHC35_Zn08">[1]Цены!$CB$26</definedName>
    <definedName name="PnHC35_Zn09">[1]Цены!$BZ$26</definedName>
    <definedName name="PnHC44_Atl">[1]Цены!$V$27</definedName>
    <definedName name="PnHC44_Dr05">[1]Цены!$AR$27</definedName>
    <definedName name="PnHC44_Pe07">[1]Цены!$BH$27</definedName>
    <definedName name="PnHC44_Pe08">[1]Цены!$BF$27</definedName>
    <definedName name="PnHC44_Pur">[1]Цены!$H$27</definedName>
    <definedName name="PnHC44_PurLiteMatt">[1]Цены!$AL$27</definedName>
    <definedName name="PnHC44_PurMatt">[1]Цены!$F$27</definedName>
    <definedName name="PnHC44_PurProMatt275">[1]Цены!$AJ$27</definedName>
    <definedName name="PnHC44_Q">[1]Цены!$N$27</definedName>
    <definedName name="PnHC44_Ql">[1]Цены!$P$27</definedName>
    <definedName name="PnHC44_QproMatt">[1]Цены!$L$27</definedName>
    <definedName name="PnHC44_Sat">[1]Цены!$AV$27</definedName>
    <definedName name="PnHC44_SatMatt">[1]Цены!$AN$27</definedName>
    <definedName name="PnHC44_StBarhat">[1]Цены!$AP$27</definedName>
    <definedName name="PnHC44_Vel">[1]Цены!$R$27</definedName>
    <definedName name="PnHC44_Zn05">[1]Цены!$CH$27</definedName>
    <definedName name="PnHC44_Zn055">[1]Цены!$CF$27</definedName>
    <definedName name="PnHC44_Zn07">[1]Цены!$CD$27</definedName>
    <definedName name="PnHC44_Zn08">[1]Цены!$CB$27</definedName>
    <definedName name="S_BHausNew_Atl">[1]Цены!$V$42</definedName>
    <definedName name="S_BHausNew_Dr">[1]Цены!$AT$42</definedName>
    <definedName name="S_BHausNew_Dr05">[1]Цены!$AR$42</definedName>
    <definedName name="S_BHausNew_Pe045">[1]Цены!$AX$42</definedName>
    <definedName name="S_BHausNew_Pt">[1]Цены!$AB$42</definedName>
    <definedName name="S_BHausNew_Ptdp">[1]Цены!$X$42</definedName>
    <definedName name="S_BHausNew_PtRF">[1]Цены!$AF$42</definedName>
    <definedName name="S_BHausNew_PtRFdp">[1]Цены!$AD$42</definedName>
    <definedName name="S_BHausNew_Pur">[1]Цены!$H$42</definedName>
    <definedName name="S_BHausNew_PurLiteMatt">[1]Цены!$AL$42</definedName>
    <definedName name="S_BHausNew_PurMatt">[1]Цены!$F$42</definedName>
    <definedName name="S_BHausNew_PurProMatt275">[1]Цены!$AJ$42</definedName>
    <definedName name="S_BHausNew_Q">[1]Цены!$N$42</definedName>
    <definedName name="S_BHausNew_Ql">[1]Цены!$P$42</definedName>
    <definedName name="S_BHausNew_QproMatt">[1]Цены!$L$42</definedName>
    <definedName name="S_BHausNew_Sat">[1]Цены!$AV$42</definedName>
    <definedName name="S_BHausNew_StBarhat">[1]Цены!$AP$42</definedName>
    <definedName name="S_BHausNew_Vel">[1]Цены!$R$42</definedName>
    <definedName name="S_EBrus_Atl">[1]Цены!$V$38</definedName>
    <definedName name="S_EBrus_Dr">[1]Цены!$AT$38</definedName>
    <definedName name="S_EBrus_Dr05">[1]Цены!$AR$38</definedName>
    <definedName name="S_EBrus_Pe045">[1]Цены!$AX$38</definedName>
    <definedName name="S_EBrus_Pt">[1]Цены!$AB$38</definedName>
    <definedName name="S_EBrus_Ptdp">[1]Цены!$X$38</definedName>
    <definedName name="S_EBrus_PtRF">[1]Цены!$AF$38</definedName>
    <definedName name="S_EBrus_PtRF04">[1]Цены!$AH$38</definedName>
    <definedName name="S_EBrus_PtRFdp">[1]Цены!$AD$38</definedName>
    <definedName name="S_EBrus_Pur">[1]Цены!$H$38</definedName>
    <definedName name="S_EBrus_PurLiteMatt">[1]Цены!$AL$38</definedName>
    <definedName name="S_EBrus_PurMatt">[1]Цены!$F$38</definedName>
    <definedName name="S_EBrus_PurProMatt275">[1]Цены!$AJ$38</definedName>
    <definedName name="S_EBrus_Q">[1]Цены!$N$38</definedName>
    <definedName name="S_EBrus_Ql">[1]Цены!$P$38</definedName>
    <definedName name="S_EBrus_QproMatt">[1]Цены!$L$38</definedName>
    <definedName name="S_EBrus_Sat">[1]Цены!$AV$38</definedName>
    <definedName name="S_EBrus_SatMatt">[1]Цены!$AN$38</definedName>
    <definedName name="S_EBrus_StBarhat">[1]Цены!$AP$38</definedName>
    <definedName name="S_EBrus_Vel">[1]Цены!$R$38</definedName>
    <definedName name="S_EBrus3D_Atl">[1]Цены!$V$40</definedName>
    <definedName name="S_EBrus3D_Dr">[1]Цены!$AT$40</definedName>
    <definedName name="S_EBrus3D_Dr05">[1]Цены!$AR$40</definedName>
    <definedName name="S_EBrus3D_Pe045">[1]Цены!$AX$40</definedName>
    <definedName name="S_EBrus3D_Pt">[1]Цены!$AB$40</definedName>
    <definedName name="S_EBrus3D_PtRF">[1]Цены!$AF$40</definedName>
    <definedName name="S_EBrus3D_PtRF04">[1]Цены!$AH$40</definedName>
    <definedName name="S_EBrus3D_PurLiteMatt">[1]Цены!$AL$40</definedName>
    <definedName name="S_EBrus3D_PurMatt">[1]Цены!$F$40</definedName>
    <definedName name="S_EBrus3D_QproMatt">[1]Цены!$L$40</definedName>
    <definedName name="S_EBrus3D_Sat">[1]Цены!$AV$40</definedName>
    <definedName name="S_EBrus3D_SatMatt">[1]Цены!$AN$40</definedName>
    <definedName name="S_EBrus3D_Vel">[1]Цены!$R$40</definedName>
    <definedName name="S_KDoska_Atl">[1]Цены!$V$34</definedName>
    <definedName name="S_KDoska_Dr">[1]Цены!$AT$34</definedName>
    <definedName name="S_KDoska_Dr05">[1]Цены!$AR$34</definedName>
    <definedName name="S_KDoska_Pe045">[1]Цены!$AX$34</definedName>
    <definedName name="S_KDoska_Pt">[1]Цены!$AB$34</definedName>
    <definedName name="S_KDoska_Ptdp">[1]Цены!$X$34</definedName>
    <definedName name="S_KDoska_PtRF">[1]Цены!$AF$34</definedName>
    <definedName name="S_KDoska_PtRF04">[1]Цены!$AH$34</definedName>
    <definedName name="S_KDoska_PtRFdp">[1]Цены!$AD$34</definedName>
    <definedName name="S_KDoska_Pur">[1]Цены!$H$34</definedName>
    <definedName name="S_KDoska_PurLiteMatt">[1]Цены!$AL$34</definedName>
    <definedName name="S_KDoska_PurMatt">[1]Цены!$F$34</definedName>
    <definedName name="S_KDoska_PurProMatt275">[1]Цены!$AJ$34</definedName>
    <definedName name="S_KDoska_Q">[1]Цены!$N$34</definedName>
    <definedName name="S_KDoska_Ql">[1]Цены!$P$34</definedName>
    <definedName name="S_KDoska_QproMatt">[1]Цены!$L$34</definedName>
    <definedName name="S_KDoska_Sat">[1]Цены!$AV$34</definedName>
    <definedName name="S_KDoska_SatMatt">[1]Цены!$AN$34</definedName>
    <definedName name="S_KDoska_StBarhat">[1]Цены!$AP$34</definedName>
    <definedName name="S_KDoska_Vel">[1]Цены!$R$34</definedName>
    <definedName name="S_KDoskaXL_Atl">[1]Цены!$V$35</definedName>
    <definedName name="S_KDoskaXL_Dr">[1]Цены!$AT$35</definedName>
    <definedName name="S_KDoskaXL_Dr05">[1]Цены!$AR$35</definedName>
    <definedName name="S_KDoskaXL_Pe045">[1]Цены!$AX$35</definedName>
    <definedName name="S_KDoskaXL_Pt">[1]Цены!$AB$35</definedName>
    <definedName name="S_KDoskaXL_Ptdp">[1]Цены!$X$35</definedName>
    <definedName name="S_KDoskaXL_PtRF">[1]Цены!$AF$35</definedName>
    <definedName name="S_KDoskaXL_PtRF04">[1]Цены!$AH$35</definedName>
    <definedName name="S_KDoskaXL_PtRFdp">[1]Цены!$AD$35</definedName>
    <definedName name="S_KDoskaXL_Pur">[1]Цены!$H$35</definedName>
    <definedName name="S_KDoskaXL_PurLiteMatt">[1]Цены!$AL$35</definedName>
    <definedName name="S_KDoskaXL_PurMatt">[1]Цены!$F$35</definedName>
    <definedName name="S_KDoskaXL_PurProMatt275">[1]Цены!$AJ$35</definedName>
    <definedName name="S_KDoskaXL_Q">[1]Цены!$N$35</definedName>
    <definedName name="S_KDoskaXL_Ql">[1]Цены!$P$35</definedName>
    <definedName name="S_KDoskaXL_QproMatt">[1]Цены!$L$35</definedName>
    <definedName name="S_KDoskaXL_Sat">[1]Цены!$AV$35</definedName>
    <definedName name="S_KDoskaXL_SatMatt">[1]Цены!$AN$35</definedName>
    <definedName name="S_KDoskaXL_StBarhat">[1]Цены!$AP$35</definedName>
    <definedName name="S_KDoskaXL_Vel">[1]Цены!$R$35</definedName>
    <definedName name="S_KvaDr05oBrus_Dr05">[1]Цены!$AR$37</definedName>
    <definedName name="S_KvadroBrus_Atl">[1]Цены!$V$37</definedName>
    <definedName name="S_KvadroBrus_Dr">[1]Цены!$AT$37</definedName>
    <definedName name="S_KvadroBrus_Pe045">[1]Цены!$AX$37</definedName>
    <definedName name="S_KvadroBrus_Pt">[1]Цены!$AB$37</definedName>
    <definedName name="S_KvadroBrus_Ptdp">[1]Цены!$X$37</definedName>
    <definedName name="S_KvadroBrus_PtRF">[1]Цены!$AF$37</definedName>
    <definedName name="S_KvadroBrus_PtRF04">[1]Цены!$AH$37</definedName>
    <definedName name="S_KvadroBrus_PtRFdp">[1]Цены!$AD$37</definedName>
    <definedName name="S_KvadroBrus_Pur">[1]Цены!$H$37</definedName>
    <definedName name="S_KvadroBrus_PurLiteMatt">[1]Цены!$AL$37</definedName>
    <definedName name="S_KvadroBrus_PurMatt">[1]Цены!$F$37</definedName>
    <definedName name="S_KvadroBrus_PurProMatt275">[1]Цены!$AJ$37</definedName>
    <definedName name="S_KvadroBrus_Q">[1]Цены!$N$37</definedName>
    <definedName name="S_KvadroBrus_Ql">[1]Цены!$P$37</definedName>
    <definedName name="S_KvadroBrus_QproMatt">[1]Цены!$L$37</definedName>
    <definedName name="S_KvadroBrus_Sat">[1]Цены!$AV$37</definedName>
    <definedName name="S_KvadroBrus_SatMatt">[1]Цены!$AN$37</definedName>
    <definedName name="S_KvadroBrus_StBarhat">[1]Цены!$AP$37</definedName>
    <definedName name="S_KvadroBrus_Vel">[1]Цены!$R$37</definedName>
    <definedName name="S_Vertikal_Atl">[1]Цены!$V$36</definedName>
    <definedName name="S_Vertikal_Dr">[1]Цены!$AT$36</definedName>
    <definedName name="S_Vertikal_Dr05">[1]Цены!$AR$36</definedName>
    <definedName name="S_Vertikal_Pe045">[1]Цены!$AX$36</definedName>
    <definedName name="S_Vertikal_Pt">[1]Цены!$AB$36</definedName>
    <definedName name="S_Vertikal_Ptdp">[1]Цены!$X$36</definedName>
    <definedName name="S_Vertikal_PtRF">[1]Цены!$AF$36</definedName>
    <definedName name="S_Vertikal_PtRF04">[1]Цены!$AH$36</definedName>
    <definedName name="S_Vertikal_PtRFdp">[1]Цены!$AD$36</definedName>
    <definedName name="S_Vertikal_Pur">[1]Цены!$H$36</definedName>
    <definedName name="S_Vertikal_PurLiteMatt">[1]Цены!$AL$36</definedName>
    <definedName name="S_Vertikal_PurMatt">[1]Цены!$F$36</definedName>
    <definedName name="S_Vertikal_PurProMatt275">[1]Цены!$AJ$36</definedName>
    <definedName name="S_Vertikal_Q">[1]Цены!$N$36</definedName>
    <definedName name="S_Vertikal_Ql">[1]Цены!$P$36</definedName>
    <definedName name="S_Vertikal_QproMatt">[1]Цены!$L$36</definedName>
    <definedName name="S_Vertikal_Sat">[1]Цены!$AV$36</definedName>
    <definedName name="S_Vertikal_SatMatt">[1]Цены!$AN$36</definedName>
    <definedName name="S_Vertikal_StBarhat">[1]Цены!$AP$36</definedName>
    <definedName name="S_Vertikal_Vel">[1]Цены!$R$36</definedName>
    <definedName name="Shtaket_Kr_Atl">[1]Цены!$V$51</definedName>
    <definedName name="Shtaket_Kr_Dr">[1]Цены!$AT$51</definedName>
    <definedName name="Shtaket_Kr_Dr05">[1]Цены!$AR$51</definedName>
    <definedName name="Shtaket_Kr_Pe045">[1]Цены!$AX$51</definedName>
    <definedName name="Shtaket_Kr_Pe045_AK">[1]Цены!$AZ$51</definedName>
    <definedName name="Shtaket_Kr_PEdp">[1]Цены!$BB$51</definedName>
    <definedName name="Shtaket_Kr_PEdp_AK">[1]Цены!$BD$51</definedName>
    <definedName name="Shtaket_Kr_Pt">[1]Цены!$AB$51</definedName>
    <definedName name="Shtaket_Kr_Ptdp">[1]Цены!$X$51</definedName>
    <definedName name="Shtaket_Kr_Ptdp_AK">[1]Цены!$Z$51</definedName>
    <definedName name="Shtaket_Kr_PtRF">[1]Цены!$AF$51</definedName>
    <definedName name="Shtaket_Kr_PtRF04">[1]Цены!$AH$51</definedName>
    <definedName name="Shtaket_Kr_PtRFdp">[1]Цены!$AD$51</definedName>
    <definedName name="Shtaket_Kr_Pur">[1]Цены!$H$51</definedName>
    <definedName name="Shtaket_Kr_PurLiteMatt">[1]Цены!$AL$51</definedName>
    <definedName name="Shtaket_Kr_PurMatt">[1]Цены!$F$51</definedName>
    <definedName name="Shtaket_Kr_PurProMatt275">[1]Цены!$AJ$51</definedName>
    <definedName name="Shtaket_Kr_Q">[1]Цены!$N$51</definedName>
    <definedName name="Shtaket_Kr_Ql">[1]Цены!$P$51</definedName>
    <definedName name="Shtaket_Kr_QproMatt">[1]Цены!$L$51</definedName>
    <definedName name="Shtaket_Kr_Sat">[1]Цены!$AV$51</definedName>
    <definedName name="Shtaket_Kr_SatMatt">[1]Цены!$AN$51</definedName>
    <definedName name="Shtaket_Kr_StBarhat">[1]Цены!$AP$51</definedName>
    <definedName name="Shtaket_Kr_Vel">[1]Цены!$R$51</definedName>
    <definedName name="Shtaket_Krf_Atl">[1]Цены!$V$52</definedName>
    <definedName name="Shtaket_Krf_Dr">[1]Цены!$AT$52</definedName>
    <definedName name="Shtaket_Krf_Dr05">[1]Цены!$AR$52</definedName>
    <definedName name="Shtaket_Krf_Pe045">[1]Цены!$AX$52</definedName>
    <definedName name="Shtaket_Krf_PEdp">[1]Цены!$BB$52</definedName>
    <definedName name="Shtaket_Krf_PEdp_AK">[1]Цены!$BD$52</definedName>
    <definedName name="Shtaket_Krf_Pt">[1]Цены!$AB$52</definedName>
    <definedName name="Shtaket_Krf_Ptdp">[1]Цены!$X$52</definedName>
    <definedName name="Shtaket_Krf_Ptdp_AK">[1]Цены!$Z$52</definedName>
    <definedName name="Shtaket_Krf_PtRF">[1]Цены!$AF$52</definedName>
    <definedName name="Shtaket_Krf_PtRF04">[1]Цены!$AH$52</definedName>
    <definedName name="Shtaket_Krf_PtRFdp">[1]Цены!$AD$52</definedName>
    <definedName name="Shtaket_Krf_Pur">[1]Цены!$H$52</definedName>
    <definedName name="Shtaket_Krf_PurLiteMatt">[1]Цены!$AL$52</definedName>
    <definedName name="Shtaket_Krf_PurMatt">[1]Цены!$F$52</definedName>
    <definedName name="Shtaket_Krf_PurProMatt275">[1]Цены!$AJ$52</definedName>
    <definedName name="Shtaket_Krf_Q">[1]Цены!$N$52</definedName>
    <definedName name="Shtaket_Krf_Ql">[1]Цены!$P$52</definedName>
    <definedName name="Shtaket_Krf_QproMatt">[1]Цены!$L$52</definedName>
    <definedName name="Shtaket_Krf_Sat">[1]Цены!$AV$52</definedName>
    <definedName name="Shtaket_Krf_SatMatt">[1]Цены!$AN$52</definedName>
    <definedName name="Shtaket_Krf_StBarhat">[1]Цены!$AP$52</definedName>
    <definedName name="Shtaket_Krf_Vel">[1]Цены!$R$52</definedName>
    <definedName name="Shtaket_MP_Atl">[1]Цены!$V$45</definedName>
    <definedName name="Shtaket_MP_Dr">[1]Цены!$AT$45</definedName>
    <definedName name="Shtaket_MP_Dr05">[1]Цены!$AR$45</definedName>
    <definedName name="Shtaket_MP_Pe04">[1]Цены!$BL$45</definedName>
    <definedName name="Shtaket_MP_Pe045">[1]Цены!$AX$45</definedName>
    <definedName name="Shtaket_MP_Pe04dp">[1]Цены!$BN$45</definedName>
    <definedName name="Shtaket_MP_PEdp">[1]Цены!$BB$45</definedName>
    <definedName name="Shtaket_MP_PeMatt04dp">[1]Цены!$BP$45</definedName>
    <definedName name="Shtaket_MP_Pt">[1]Цены!$AB$45</definedName>
    <definedName name="Shtaket_MP_Ptdp">[1]Цены!$X$45</definedName>
    <definedName name="Shtaket_MP_PtRF">[1]Цены!$AF$45</definedName>
    <definedName name="Shtaket_MP_PtRF04">[1]Цены!$AH$45</definedName>
    <definedName name="Shtaket_MP_PtRFdp">[1]Цены!$AD$45</definedName>
    <definedName name="Shtaket_MP_Pur">[1]Цены!$H$45</definedName>
    <definedName name="Shtaket_MP_PurLiteMatt">[1]Цены!$AL$45</definedName>
    <definedName name="Shtaket_MP_PurMatt">[1]Цены!$F$45</definedName>
    <definedName name="Shtaket_MP_PurProMatt275">[1]Цены!$AJ$45</definedName>
    <definedName name="Shtaket_MP_Q">[1]Цены!$N$45</definedName>
    <definedName name="Shtaket_MP_Ql">[1]Цены!$P$45</definedName>
    <definedName name="Shtaket_MP_QproMatt">[1]Цены!$L$45</definedName>
    <definedName name="Shtaket_MP_Sat">[1]Цены!$AV$45</definedName>
    <definedName name="Shtaket_MP_SatMatt">[1]Цены!$AN$45</definedName>
    <definedName name="Shtaket_MP_StBarhat">[1]Цены!$AP$45</definedName>
    <definedName name="Shtaket_MP_Vel">[1]Цены!$R$45</definedName>
    <definedName name="Shtaket_MPf_Atl">[1]Цены!$V$46</definedName>
    <definedName name="Shtaket_MPf_Dr">[1]Цены!$AT$46</definedName>
    <definedName name="Shtaket_MPf_Dr05">[1]Цены!$AR$46</definedName>
    <definedName name="Shtaket_MPf_Pe04">[1]Цены!$BL$46</definedName>
    <definedName name="Shtaket_MPf_Pe045">[1]Цены!$AX$46</definedName>
    <definedName name="Shtaket_MPf_Pe04dp">[1]Цены!$BN$46</definedName>
    <definedName name="Shtaket_MPf_PEdp">[1]Цены!$BB$46</definedName>
    <definedName name="Shtaket_MPf_PeMatt04dp">[1]Цены!$BP$46</definedName>
    <definedName name="Shtaket_MPf_Pt">[1]Цены!$AB$46</definedName>
    <definedName name="Shtaket_MPf_Ptdp">[1]Цены!$X$46</definedName>
    <definedName name="Shtaket_MPf_PtRF">[1]Цены!$AF$46</definedName>
    <definedName name="Shtaket_MPf_PtRF04">[1]Цены!$AH$46</definedName>
    <definedName name="Shtaket_MPf_PtRFdp">[1]Цены!$AD$46</definedName>
    <definedName name="Shtaket_MPf_Pur">[1]Цены!$H$46</definedName>
    <definedName name="Shtaket_MPf_PurLiteMatt">[1]Цены!$AL$46</definedName>
    <definedName name="Shtaket_MPf_PurMatt">[1]Цены!$F$46</definedName>
    <definedName name="Shtaket_MPf_PurProMatt275">[1]Цены!$AJ$46</definedName>
    <definedName name="Shtaket_MPf_Q">[1]Цены!$N$46</definedName>
    <definedName name="Shtaket_MPf_Ql">[1]Цены!$P$46</definedName>
    <definedName name="Shtaket_MPf_QproMatt">[1]Цены!$L$46</definedName>
    <definedName name="Shtaket_MPf_Sat">[1]Цены!$AV$46</definedName>
    <definedName name="Shtaket_MPf_SatMatt">[1]Цены!$AN$46</definedName>
    <definedName name="Shtaket_MPf_StBarhat">[1]Цены!$AP$46</definedName>
    <definedName name="Shtaket_MPf_Vel">[1]Цены!$R$46</definedName>
    <definedName name="Shtaket_Pr_Atl">[1]Цены!$V$53</definedName>
    <definedName name="Shtaket_Pr_Dr">[1]Цены!$AT$53</definedName>
    <definedName name="Shtaket_Pr_Dr05">[1]Цены!$AR$53</definedName>
    <definedName name="Shtaket_Pr_Pe04">[1]Цены!$BL$53</definedName>
    <definedName name="Shtaket_Pr_Pe045">[1]Цены!$AX$53</definedName>
    <definedName name="Shtaket_Pr_Pe04dp">[1]Цены!$BN$53</definedName>
    <definedName name="Shtaket_Pr_PEdp">[1]Цены!$BB$53</definedName>
    <definedName name="Shtaket_Pr_PEdp_AK">[1]Цены!$BD$53</definedName>
    <definedName name="Shtaket_Pr_PeMatt04dp">[1]Цены!$BP$53</definedName>
    <definedName name="Shtaket_Pr_Pt">[1]Цены!$AB$53</definedName>
    <definedName name="Shtaket_Pr_Ptdp">[1]Цены!$X$53</definedName>
    <definedName name="Shtaket_Pr_Ptdp_AK">[1]Цены!$Z$53</definedName>
    <definedName name="Shtaket_Pr_PtRF">[1]Цены!$AF$53</definedName>
    <definedName name="Shtaket_Pr_PtRF04">[1]Цены!$AH$53</definedName>
    <definedName name="Shtaket_Pr_PtRFdp">[1]Цены!$AD$53</definedName>
    <definedName name="Shtaket_Pr_Pur">[1]Цены!$H$53</definedName>
    <definedName name="Shtaket_Pr_PurLiteMatt">[1]Цены!$AL$53</definedName>
    <definedName name="Shtaket_Pr_PurMatt">[1]Цены!$F$53</definedName>
    <definedName name="Shtaket_Pr_PurProMatt275">[1]Цены!$AJ$53</definedName>
    <definedName name="Shtaket_Pr_Q">[1]Цены!$N$53</definedName>
    <definedName name="Shtaket_Pr_Ql">[1]Цены!$P$53</definedName>
    <definedName name="Shtaket_Pr_QproMatt">[1]Цены!$L$53</definedName>
    <definedName name="Shtaket_Pr_Sat">[1]Цены!$AV$53</definedName>
    <definedName name="Shtaket_Pr_SatMatt">[1]Цены!$AN$53</definedName>
    <definedName name="Shtaket_Pr_StBarhat">[1]Цены!$AP$53</definedName>
    <definedName name="Shtaket_Pr_Vel">[1]Цены!$R$53</definedName>
    <definedName name="Shtaket_Pr_Vel_AK">[1]Цены!$T$53</definedName>
    <definedName name="Shtaket_Prf_Atl">[1]Цены!$V$54</definedName>
    <definedName name="Shtaket_Prf_Dr">[1]Цены!$AT$54</definedName>
    <definedName name="Shtaket_Prf_Dr05">[1]Цены!$AR$54</definedName>
    <definedName name="Shtaket_Prf_Pe04">[1]Цены!$BL$54</definedName>
    <definedName name="Shtaket_Prf_Pe045">[1]Цены!$AX$54</definedName>
    <definedName name="Shtaket_Prf_Pe045_AK">[1]Цены!$AZ$54</definedName>
    <definedName name="Shtaket_Prf_Pe04dp">[1]Цены!$BN$54</definedName>
    <definedName name="Shtaket_Prf_PEdp">[1]Цены!$BB$54</definedName>
    <definedName name="Shtaket_Prf_PeMatt04dp">[1]Цены!$BP$54</definedName>
    <definedName name="Shtaket_Prf_Pt">[1]Цены!$AB$54</definedName>
    <definedName name="Shtaket_Prf_Ptdp">[1]Цены!$X$54</definedName>
    <definedName name="Shtaket_Prf_Ptdp_AK">[1]Цены!$Z$54</definedName>
    <definedName name="Shtaket_Prf_PtRF">[1]Цены!$AF$54</definedName>
    <definedName name="Shtaket_Prf_PtRF04">[1]Цены!$AH$54</definedName>
    <definedName name="Shtaket_Prf_PtRFdp">[1]Цены!$AD$54</definedName>
    <definedName name="Shtaket_Prf_Pur">[1]Цены!$H$54</definedName>
    <definedName name="Shtaket_Prf_PurLiteMatt">[1]Цены!$AL$54</definedName>
    <definedName name="Shtaket_Prf_PurMatt">[1]Цены!$F$54</definedName>
    <definedName name="Shtaket_Prf_PurProMatt275">[1]Цены!$AJ$54</definedName>
    <definedName name="Shtaket_Prf_Q">[1]Цены!$N$54</definedName>
    <definedName name="Shtaket_Prf_Ql">[1]Цены!$P$54</definedName>
    <definedName name="Shtaket_Prf_QproMatt">[1]Цены!$L$54</definedName>
    <definedName name="Shtaket_Prf_Sat">[1]Цены!$AV$54</definedName>
    <definedName name="Shtaket_Prf_SatMatt">[1]Цены!$AN$54</definedName>
    <definedName name="Shtaket_Prf_StBarhat">[1]Цены!$AP$54</definedName>
    <definedName name="Shtaket_Prf_Vel">[1]Цены!$R$54</definedName>
    <definedName name="Shtaket_Slim_Atl">[1]Цены!$V$49</definedName>
    <definedName name="Shtaket_Slim_Dr">[1]Цены!$AT$49</definedName>
    <definedName name="Shtaket_Slim_Dr05">[1]Цены!$AR$49</definedName>
    <definedName name="Shtaket_Slim_Pe04">[1]Цены!$BL$49</definedName>
    <definedName name="Shtaket_Slim_Pe045">[1]Цены!$AX$49</definedName>
    <definedName name="Shtaket_Slim_Pe04dp">[1]Цены!$BN$49</definedName>
    <definedName name="Shtaket_Slim_PEdp">[1]Цены!$BB$49</definedName>
    <definedName name="Shtaket_Slim_PeMatt04dp">[1]Цены!$BP$49</definedName>
    <definedName name="Shtaket_Slim_Pt">[1]Цены!$AB$49</definedName>
    <definedName name="Shtaket_Slim_Ptdp">[1]Цены!$X$49</definedName>
    <definedName name="Shtaket_Slim_PtRF">[1]Цены!$AF$49</definedName>
    <definedName name="Shtaket_Slim_PtRF04">[1]Цены!$AH$49</definedName>
    <definedName name="Shtaket_Slim_PtRFdp">[1]Цены!$AD$49</definedName>
    <definedName name="Shtaket_Slim_Pur">[1]Цены!$H$49</definedName>
    <definedName name="Shtaket_Slim_PurLiteMatt">[1]Цены!$AL$49</definedName>
    <definedName name="Shtaket_Slim_PurMatt">[1]Цены!$F$49</definedName>
    <definedName name="Shtaket_Slim_PurProMatt275">[1]Цены!$AJ$49</definedName>
    <definedName name="Shtaket_Slim_Q">[1]Цены!$N$49</definedName>
    <definedName name="Shtaket_Slim_Ql">[1]Цены!$P$49</definedName>
    <definedName name="Shtaket_Slim_QproMatt">[1]Цены!$L$49</definedName>
    <definedName name="Shtaket_Slim_Sat">[1]Цены!$AV$49</definedName>
    <definedName name="Shtaket_Slim_SatMatt">[1]Цены!$AN$49</definedName>
    <definedName name="Shtaket_Slim_StBarhat">[1]Цены!$AP$49</definedName>
    <definedName name="Shtaket_Slimf_Atl">[1]Цены!$V$50</definedName>
    <definedName name="Shtaket_Slimf_Dr">[1]Цены!$AT$50</definedName>
    <definedName name="Shtaket_Slimf_Dr05">[1]Цены!$AR$50</definedName>
    <definedName name="Shtaket_Slimf_Pe04">[1]Цены!$BL$50</definedName>
    <definedName name="Shtaket_Slimf_Pe045">[1]Цены!$AX$50</definedName>
    <definedName name="Shtaket_Slimf_Pe04dp">[1]Цены!$BN$50</definedName>
    <definedName name="Shtaket_Slimf_PEdp">[1]Цены!$BB$50</definedName>
    <definedName name="Shtaket_Slimf_PeMatt04dp">[1]Цены!$BP$50</definedName>
    <definedName name="Shtaket_Slimf_Pt">[1]Цены!$AB$50</definedName>
    <definedName name="Shtaket_Slimf_Ptdp">[1]Цены!$X$50</definedName>
    <definedName name="Shtaket_Slimf_PtRF">[1]Цены!$AF$50</definedName>
    <definedName name="Shtaket_Slimf_PtRF04">[1]Цены!$AH$50</definedName>
    <definedName name="Shtaket_Slimf_PtRFdp">[1]Цены!$AD$50</definedName>
    <definedName name="Shtaket_Slimf_Pur">[1]Цены!$H$50</definedName>
    <definedName name="Shtaket_Slimf_PurLiteMatt">[1]Цены!$AL$50</definedName>
    <definedName name="Shtaket_Slimf_PurMatt">[1]Цены!$F$50</definedName>
    <definedName name="Shtaket_Slimf_PurProMatt275">[1]Цены!$AJ$50</definedName>
    <definedName name="Shtaket_Slimf_Q">[1]Цены!$N$50</definedName>
    <definedName name="Shtaket_Slimf_Ql">[1]Цены!$P$50</definedName>
    <definedName name="Shtaket_Slimf_QproMatt">[1]Цены!$L$50</definedName>
    <definedName name="Shtaket_Slimf_Sat">[1]Цены!$AV$50</definedName>
    <definedName name="Shtaket_Slimf_SatMatt">[1]Цены!$AN$50</definedName>
    <definedName name="Shtaket_Slimf_StBarhat">[1]Цены!$AP$50</definedName>
    <definedName name="Shtaket_Tw_Atl">[1]Цены!$V$47</definedName>
    <definedName name="Shtaket_Tw_Dr">[1]Цены!$AT$47</definedName>
    <definedName name="Shtaket_Tw_Dr05">[1]Цены!$AR$47</definedName>
    <definedName name="Shtaket_Tw_Pe04">[1]Цены!$BL$47</definedName>
    <definedName name="Shtaket_Tw_Pe045">[1]Цены!$AX$47</definedName>
    <definedName name="Shtaket_Tw_Pe04dp">[1]Цены!$BN$47</definedName>
    <definedName name="Shtaket_Tw_PEdp">[1]Цены!$BB$47</definedName>
    <definedName name="Shtaket_Tw_PeMatt04dp">[1]Цены!$BP$47</definedName>
    <definedName name="Shtaket_Tw_Pt">[1]Цены!$AB$47</definedName>
    <definedName name="Shtaket_Tw_Ptdp">[1]Цены!$X$47</definedName>
    <definedName name="Shtaket_Tw_PtRF">[1]Цены!$AF$47</definedName>
    <definedName name="Shtaket_Tw_PtRF04">[1]Цены!$AH$47</definedName>
    <definedName name="Shtaket_Tw_PtRFdp">[1]Цены!$AD$47</definedName>
    <definedName name="Shtaket_Tw_Pur">[1]Цены!$H$47</definedName>
    <definedName name="Shtaket_Tw_PurLiteMatt">[1]Цены!$AL$47</definedName>
    <definedName name="Shtaket_Tw_PurMatt">[1]Цены!$F$47</definedName>
    <definedName name="Shtaket_Tw_PurProMatt275">[1]Цены!$AJ$47</definedName>
    <definedName name="Shtaket_Tw_Q">[1]Цены!$N$47</definedName>
    <definedName name="Shtaket_Tw_Ql">[1]Цены!$P$47</definedName>
    <definedName name="Shtaket_Tw_QproMatt">[1]Цены!$L$47</definedName>
    <definedName name="Shtaket_Tw_Sat">[1]Цены!$AV$47</definedName>
    <definedName name="Shtaket_Tw_SatMatt">[1]Цены!$AN$47</definedName>
    <definedName name="Shtaket_Tw_StBarhat">[1]Цены!$AP$47</definedName>
    <definedName name="Shtaket_Twf_Atl">[1]Цены!$V$48</definedName>
    <definedName name="Shtaket_Twf_Dr">[1]Цены!$AT$48</definedName>
    <definedName name="Shtaket_Twf_Dr05">[1]Цены!$AR$48</definedName>
    <definedName name="Shtaket_Twf_Pe04">[1]Цены!$BL$48</definedName>
    <definedName name="Shtaket_Twf_Pe045">[1]Цены!$AX$48</definedName>
    <definedName name="Shtaket_Twf_Pe04dp">[1]Цены!$BN$48</definedName>
    <definedName name="Shtaket_Twf_PEdp">[1]Цены!$BB$48</definedName>
    <definedName name="Shtaket_Twf_PeMatt04dp">[1]Цены!$BP$48</definedName>
    <definedName name="Shtaket_Twf_Pt">[1]Цены!$AB$48</definedName>
    <definedName name="Shtaket_Twf_Ptdp">[1]Цены!$X$48</definedName>
    <definedName name="Shtaket_Twf_PtRF">[1]Цены!$AF$48</definedName>
    <definedName name="Shtaket_Twf_PtRF04">[1]Цены!$AH$48</definedName>
    <definedName name="Shtaket_Twf_PtRFdp">[1]Цены!$AD$48</definedName>
    <definedName name="Shtaket_Twf_Pur">[1]Цены!$H$48</definedName>
    <definedName name="Shtaket_Twf_PurLiteMatt">[1]Цены!$AL$48</definedName>
    <definedName name="Shtaket_Twf_PurMatt">[1]Цены!$F$48</definedName>
    <definedName name="Shtaket_Twf_PurProMatt275">[1]Цены!$AJ$48</definedName>
    <definedName name="Shtaket_Twf_Q">[1]Цены!$N$48</definedName>
    <definedName name="Shtaket_Twf_Ql">[1]Цены!$P$48</definedName>
    <definedName name="Shtaket_Twf_QproMatt">[1]Цены!$L$48</definedName>
    <definedName name="Shtaket_Twf_Sat">[1]Цены!$AV$48</definedName>
    <definedName name="Shtaket_Twf_SatMatt">[1]Цены!$AN$48</definedName>
    <definedName name="Shtaket_Twf_StBarhat">[1]Цены!$AP$48</definedName>
    <definedName name="Shtrips_Atl">[1]Цены!$V$31</definedName>
    <definedName name="Shtrips_dachPr">[1]Цены!$BR$31</definedName>
    <definedName name="Shtrips_Dr">[1]Цены!$AT$31</definedName>
    <definedName name="Shtrips_Dr05">[1]Цены!$AR$31</definedName>
    <definedName name="Shtrips_Pe04">[1]Цены!$BL$31</definedName>
    <definedName name="Shtrips_Pe045">[1]Цены!$AX$31</definedName>
    <definedName name="Shtrips_Pe04dp">[1]Цены!$BN$31</definedName>
    <definedName name="Shtrips_Pe07">[1]Цены!$BH$31</definedName>
    <definedName name="Shtrips_Pe08">[1]Цены!$BF$31</definedName>
    <definedName name="Shtrips_PEdp">[1]Цены!$BB$31</definedName>
    <definedName name="Shtrips_PeMatt04dp">[1]Цены!$BP$31</definedName>
    <definedName name="Shtrips_Pt">[1]Цены!$AB$31</definedName>
    <definedName name="Shtrips_Ptdp">[1]Цены!$X$31</definedName>
    <definedName name="Shtrips_PtRF">[1]Цены!$AF$31</definedName>
    <definedName name="Shtrips_PtRF04">[1]Цены!$AH$31</definedName>
    <definedName name="Shtrips_PtRFdp">[1]Цены!$AD$31</definedName>
    <definedName name="Shtrips_Pur">[1]Цены!$H$31</definedName>
    <definedName name="Shtrips_Pur_a2">[1]Цены!$J$31</definedName>
    <definedName name="Shtrips_PurFap">[1]Цены!$D$31</definedName>
    <definedName name="Shtrips_PurLiteMatt">[1]Цены!$AL$31</definedName>
    <definedName name="Shtrips_PurMatt">[1]Цены!$F$31</definedName>
    <definedName name="Shtrips_PurProMatt275">[1]Цены!$AJ$31</definedName>
    <definedName name="Shtrips_Q">[1]Цены!$N$31</definedName>
    <definedName name="Shtrips_Ql">[1]Цены!$P$31</definedName>
    <definedName name="Shtrips_QproMatt">[1]Цены!$L$31</definedName>
    <definedName name="Shtrips_Sat">[1]Цены!$AV$31</definedName>
    <definedName name="Shtrips_SatMatt">[1]Цены!$AN$31</definedName>
    <definedName name="Shtrips_StBarhat">[1]Цены!$AP$31</definedName>
    <definedName name="Shtrips_Vel">[1]Цены!$R$31</definedName>
    <definedName name="Shtrips_Zn035">[1]Цены!$CN$31</definedName>
    <definedName name="Shtrips_Zn04">[1]Цены!$CL$31</definedName>
    <definedName name="Shtrips_Zn045">[1]Цены!$CJ$31</definedName>
    <definedName name="Shtrips_Zn05">[1]Цены!$CH$31</definedName>
    <definedName name="Shtrips_Zn055">[1]Цены!$CF$31</definedName>
    <definedName name="Shtrips_Zn07">[1]Цены!$CD$31</definedName>
    <definedName name="Shtrips_Zn08">[1]Цены!$CB$31</definedName>
    <definedName name="Shtrips_Zn09">[1]Цены!$BZ$31</definedName>
    <definedName name="ShtripsFalz_Atl">[1]Цены!$V$30</definedName>
    <definedName name="ShtripsFalz_Dr">[1]Цены!$AT$30</definedName>
    <definedName name="ShtripsFalz_Dr05">[1]Цены!$AR$30</definedName>
    <definedName name="ShtripsFalz_Pe04">[1]Цены!$BL$30</definedName>
    <definedName name="ShtripsFalz_Pe045">[1]Цены!$AX$30</definedName>
    <definedName name="ShtripsFalz_Pe04dp">[1]Цены!$BN$30</definedName>
    <definedName name="ShtripsFalz_Pe07">[1]Цены!$BH$30</definedName>
    <definedName name="ShtripsFalz_Pe08">[1]Цены!$BF$30</definedName>
    <definedName name="ShtripsFalz_PEdp">[1]Цены!$BB$30</definedName>
    <definedName name="ShtripsFalz_PeMatt04dp">[1]Цены!$BP$30</definedName>
    <definedName name="ShtripsFalz_Pt">[1]Цены!$AB$30</definedName>
    <definedName name="ShtripsFalz_Ptdp">[1]Цены!$X$30</definedName>
    <definedName name="ShtripsFalz_PtRF">[1]Цены!$AF$30</definedName>
    <definedName name="ShtripsFalz_PtRF04">[1]Цены!$AH$30</definedName>
    <definedName name="ShtripsFalz_PtRFdp">[1]Цены!$AD$30</definedName>
    <definedName name="ShtripsFalz_Pur">[1]Цены!$H$30</definedName>
    <definedName name="ShtripsFalz_Pur_a2">[1]Цены!$J$30</definedName>
    <definedName name="ShtripsFalz_PurFap">[1]Цены!$D$30</definedName>
    <definedName name="ShtripsFalz_PurLiteMatt">[1]Цены!$AL$30</definedName>
    <definedName name="ShtripsFalz_PurMatt">[1]Цены!$F$30</definedName>
    <definedName name="ShtripsFalz_PurProMatt275">[1]Цены!$AJ$30</definedName>
    <definedName name="ShtripsFalz_Q">[1]Цены!$N$30</definedName>
    <definedName name="ShtripsFalz_Ql">[1]Цены!$P$30</definedName>
    <definedName name="ShtripsFalz_QproMatt">[1]Цены!$L$30</definedName>
    <definedName name="ShtripsFalz_Sat">[1]Цены!$AV$30</definedName>
    <definedName name="ShtripsFalz_SatMatt">[1]Цены!$AN$30</definedName>
    <definedName name="ShtripsFalz_StBarhat">[1]Цены!$AP$30</definedName>
    <definedName name="ShtripsFalz_Zn035">[1]Цены!$CN$30</definedName>
    <definedName name="ShtripsFalz_Zn04">[1]Цены!$CL$30</definedName>
    <definedName name="ShtripsFalz_Zn045">[1]Цены!$CJ$30</definedName>
    <definedName name="ShtripsFalz_Zn05">[1]Цены!$CH$30</definedName>
    <definedName name="ShtripsFalz_Zn055">[1]Цены!$CF$30</definedName>
    <definedName name="ShtripsFalz_Zn07">[1]Цены!$CD$30</definedName>
    <definedName name="ShtripsFalz_Zn08">[1]Цены!$CB$30</definedName>
    <definedName name="ShtripsFalz_Zn09">[1]Цены!$BZ$30</definedName>
    <definedName name="Sofit_Atl">[1]Цены!$V$11</definedName>
    <definedName name="Sofit_Dr">[1]Цены!$AT$11</definedName>
    <definedName name="Sofit_Dr05">[1]Цены!$AR$11</definedName>
    <definedName name="Sofit_Pe04">[1]Цены!$BL$11</definedName>
    <definedName name="Sofit_Pe045">[1]Цены!$AX$11</definedName>
    <definedName name="Sofit_Pt">[1]Цены!$AB$11</definedName>
    <definedName name="Sofit_PtRF">[1]Цены!$AF$11</definedName>
    <definedName name="Sofit_PtRF04">[1]Цены!$AH$11</definedName>
    <definedName name="Sofit_PtRFdp">[1]Цены!$AD$11</definedName>
    <definedName name="Sofit_Pur">[1]Цены!$H$11</definedName>
    <definedName name="Sofit_PurLiteMatt">[1]Цены!$AL$11</definedName>
    <definedName name="Sofit_PurMatt">[1]Цены!$F$11</definedName>
    <definedName name="Sofit_PurProMatt275">[1]Цены!$AJ$11</definedName>
    <definedName name="Sofit_Q">[1]Цены!$N$11</definedName>
    <definedName name="Sofit_Ql">[1]Цены!$P$11</definedName>
    <definedName name="Sofit_QproMatt">[1]Цены!$L$11</definedName>
    <definedName name="Sofit_Sat">[1]Цены!$AV$11</definedName>
    <definedName name="Sofit_SatMatt">[1]Цены!$AN$11</definedName>
    <definedName name="Sofit_StBarhat">[1]Цены!$AP$11</definedName>
    <definedName name="Sofit_Vel">[1]Цены!$R$11</definedName>
    <definedName name="SofitKvBr_Atl">[1]Цены!$V$12</definedName>
    <definedName name="SofitKvBr_Dr">[1]Цены!$AT$12</definedName>
    <definedName name="SofitKvBr_Dr05">[1]Цены!$AR$12</definedName>
    <definedName name="SofitKvBr_Pe045">[1]Цены!$AX$12</definedName>
    <definedName name="SofitKvBr_Pt">[1]Цены!$AB$12</definedName>
    <definedName name="SofitKvBr_PtRF">[1]Цены!$AF$12</definedName>
    <definedName name="SofitKvBr_PtRF04">[1]Цены!$AH$12</definedName>
    <definedName name="SofitKvBr_Pur">[1]Цены!$H$12</definedName>
    <definedName name="SofitKvBr_PurLiteMatt">[1]Цены!$AL$12</definedName>
    <definedName name="SofitKvBr_PurMatt">[1]Цены!$F$12</definedName>
    <definedName name="SofitKvBr_PurProMatt275">[1]Цены!$AJ$12</definedName>
    <definedName name="SofitKvBr_Q">[1]Цены!$N$12</definedName>
    <definedName name="SofitKvBr_Ql">[1]Цены!$P$12</definedName>
    <definedName name="SofitKvBr_QproMatt">[1]Цены!$L$12</definedName>
    <definedName name="SofitKvBr_Sat">[1]Цены!$AV$12</definedName>
    <definedName name="SofitKvBr_SatMatt">[1]Цены!$AN$12</definedName>
    <definedName name="SofitKvBr_StBarhat">[1]Цены!$AP$12</definedName>
    <definedName name="SofitKvBr_Vel">[1]Цены!$R$12</definedName>
    <definedName name="Z_A22E8694_B07B_4E99_AA25_83A76CC13B05_.wvu.Cols" localSheetId="0" hidden="1">'5_6_Панельные ограждения'!#REF!</definedName>
    <definedName name="Z_A22E8694_B07B_4E99_AA25_83A76CC13B05_.wvu.PrintArea" localSheetId="4" hidden="1">'5_10_Откат. ворота'!$A$2:$S$32</definedName>
    <definedName name="Z_A22E8694_B07B_4E99_AA25_83A76CC13B05_.wvu.PrintArea" localSheetId="5" hidden="1">'5_11_Распашные ворота и калитки'!$A$2:$Q$48</definedName>
    <definedName name="Z_A22E8694_B07B_4E99_AA25_83A76CC13B05_.wvu.PrintArea" localSheetId="6" hidden="1">'5_12_Эл-ты ограждений Locinox'!$A$2:$Z$39</definedName>
    <definedName name="Z_A22E8694_B07B_4E99_AA25_83A76CC13B05_.wvu.PrintArea" localSheetId="0" hidden="1">'5_6_Панельные ограждения'!$A$2:$J$45</definedName>
    <definedName name="Z_A22E8694_B07B_4E99_AA25_83A76CC13B05_.wvu.PrintArea" localSheetId="2" hidden="1">'5_7_Эл-ты панельных ограждений'!$A$2:$T$56</definedName>
    <definedName name="Z_A22E8694_B07B_4E99_AA25_83A76CC13B05_.wvu.PrintArea" localSheetId="3" hidden="1">'5_8_Модульные ограждения GL'!$A$2:$Y$52</definedName>
    <definedName name="Z_F69A7076_9F1C_4D95_80EA_B4A9F6043254_.wvu.Cols" localSheetId="0" hidden="1">'5_6_Панельные ограждения'!#REF!</definedName>
    <definedName name="Z_F69A7076_9F1C_4D95_80EA_B4A9F6043254_.wvu.PrintArea" localSheetId="4" hidden="1">'5_10_Откат. ворота'!$A$2:$S$32</definedName>
    <definedName name="Z_F69A7076_9F1C_4D95_80EA_B4A9F6043254_.wvu.PrintArea" localSheetId="5" hidden="1">'5_11_Распашные ворота и калитки'!$A$2:$Q$48</definedName>
    <definedName name="Z_F69A7076_9F1C_4D95_80EA_B4A9F6043254_.wvu.PrintArea" localSheetId="6" hidden="1">'5_12_Эл-ты ограждений Locinox'!$A$2:$Z$39</definedName>
    <definedName name="Z_F69A7076_9F1C_4D95_80EA_B4A9F6043254_.wvu.PrintArea" localSheetId="0" hidden="1">'5_6_Панельные ограждения'!$A$2:$J$45</definedName>
    <definedName name="Z_F69A7076_9F1C_4D95_80EA_B4A9F6043254_.wvu.PrintArea" localSheetId="2" hidden="1">'5_7_Эл-ты панельных ограждений'!$A$2:$T$56</definedName>
    <definedName name="Z_F69A7076_9F1C_4D95_80EA_B4A9F6043254_.wvu.PrintArea" localSheetId="3" hidden="1">'5_8_Модульные ограждения GL'!$A$2:$Y$52</definedName>
    <definedName name="_xlnm.Print_Area" localSheetId="4">'5_10_Откат. ворота'!$A$2:$S$33</definedName>
    <definedName name="_xlnm.Print_Area" localSheetId="5">'5_11_Распашные ворота и калитки'!$A$2:$S$41</definedName>
    <definedName name="_xlnm.Print_Area" localSheetId="6">'5_12_Эл-ты ограждений Locinox'!$A$2:$Z$43</definedName>
    <definedName name="_xlnm.Print_Area" localSheetId="0">'5_6_Панельные ограждения'!$A$2:$N$46</definedName>
    <definedName name="_xlnm.Print_Area" localSheetId="2">'5_7_Эл-ты панельных ограждений'!$A$2:$T$53</definedName>
    <definedName name="_xlnm.Print_Area" localSheetId="3">'5_8_Модульные ограждения GL'!$A$2:$Q$46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7" l="1"/>
  <c r="L38" i="7"/>
  <c r="Z37" i="7"/>
  <c r="Z35" i="7"/>
  <c r="L34" i="7"/>
  <c r="Z31" i="7"/>
  <c r="Z29" i="7"/>
  <c r="L29" i="7"/>
  <c r="Z28" i="7"/>
  <c r="Z27" i="7"/>
  <c r="Z26" i="7"/>
  <c r="Z24" i="7"/>
  <c r="L24" i="7"/>
  <c r="Z22" i="7"/>
  <c r="L22" i="7"/>
  <c r="Z20" i="7"/>
  <c r="Z18" i="7"/>
  <c r="L18" i="7"/>
  <c r="L17" i="7"/>
  <c r="Z16" i="7"/>
  <c r="Z15" i="7"/>
  <c r="Z14" i="7"/>
  <c r="Z13" i="7"/>
  <c r="L13" i="7"/>
  <c r="Z12" i="7"/>
  <c r="L12" i="7"/>
  <c r="Z10" i="7"/>
  <c r="Z8" i="7"/>
  <c r="L8" i="7"/>
  <c r="F36" i="6"/>
  <c r="R35" i="6"/>
  <c r="R34" i="6"/>
  <c r="F34" i="6"/>
  <c r="R33" i="6"/>
  <c r="R32" i="6"/>
  <c r="R31" i="6"/>
  <c r="F31" i="6"/>
  <c r="F28" i="6"/>
  <c r="F27" i="6"/>
  <c r="R26" i="6"/>
  <c r="R25" i="6"/>
  <c r="F25" i="6"/>
  <c r="R24" i="6"/>
  <c r="R23" i="6"/>
  <c r="R22" i="6"/>
  <c r="F22" i="6"/>
  <c r="P19" i="6"/>
  <c r="P18" i="6"/>
  <c r="P17" i="6"/>
  <c r="P16" i="6"/>
  <c r="F16" i="6"/>
  <c r="P15" i="6"/>
  <c r="F15" i="6"/>
  <c r="P14" i="6"/>
  <c r="F14" i="6"/>
  <c r="P13" i="6"/>
  <c r="F13" i="6"/>
  <c r="P12" i="6"/>
  <c r="F12" i="6"/>
  <c r="P11" i="6"/>
  <c r="F11" i="6"/>
  <c r="P10" i="6"/>
  <c r="F10" i="6"/>
  <c r="P9" i="6"/>
  <c r="F9" i="6"/>
  <c r="P8" i="6"/>
  <c r="F8" i="6"/>
  <c r="S29" i="5"/>
  <c r="S28" i="5"/>
  <c r="S27" i="5"/>
  <c r="I26" i="5"/>
  <c r="S25" i="5"/>
  <c r="S24" i="5"/>
  <c r="I22" i="5"/>
  <c r="S21" i="5"/>
  <c r="S20" i="5"/>
  <c r="I20" i="5"/>
  <c r="E16" i="5"/>
  <c r="P10" i="5"/>
  <c r="O10" i="5"/>
  <c r="P9" i="5"/>
  <c r="O9" i="5"/>
  <c r="F9" i="5"/>
  <c r="E9" i="5"/>
  <c r="P40" i="4"/>
  <c r="P39" i="4"/>
  <c r="P38" i="4"/>
  <c r="P37" i="4"/>
  <c r="P36" i="4"/>
  <c r="N35" i="4"/>
  <c r="P34" i="4"/>
  <c r="P33" i="4"/>
  <c r="N33" i="4"/>
  <c r="P32" i="4"/>
  <c r="P31" i="4"/>
  <c r="P30" i="4"/>
  <c r="P29" i="4"/>
  <c r="N28" i="4"/>
  <c r="N27" i="4"/>
  <c r="N26" i="4"/>
  <c r="P25" i="4"/>
  <c r="N25" i="4"/>
  <c r="P24" i="4"/>
  <c r="N24" i="4"/>
  <c r="N11" i="4" s="1"/>
  <c r="P23" i="4"/>
  <c r="P22" i="4"/>
  <c r="I50" i="3"/>
  <c r="I48" i="3"/>
  <c r="T46" i="3"/>
  <c r="I46" i="3"/>
  <c r="T44" i="3"/>
  <c r="I44" i="3"/>
  <c r="T43" i="3"/>
  <c r="I43" i="3"/>
  <c r="T42" i="3"/>
  <c r="I42" i="3"/>
  <c r="T41" i="3"/>
  <c r="T39" i="3"/>
  <c r="I39" i="3"/>
  <c r="T37" i="3"/>
  <c r="T36" i="3"/>
  <c r="T34" i="3"/>
  <c r="T33" i="3"/>
  <c r="I32" i="3"/>
  <c r="T31" i="3"/>
  <c r="I31" i="3"/>
  <c r="T30" i="3"/>
  <c r="I30" i="3"/>
  <c r="I29" i="3"/>
  <c r="I28" i="3"/>
  <c r="I27" i="3"/>
  <c r="T26" i="3"/>
  <c r="I26" i="3"/>
  <c r="I25" i="3"/>
  <c r="I24" i="3"/>
  <c r="I23" i="3"/>
  <c r="T22" i="3"/>
  <c r="I21" i="3"/>
  <c r="T20" i="3"/>
  <c r="I19" i="3"/>
  <c r="T18" i="3"/>
  <c r="I17" i="3"/>
  <c r="T16" i="3"/>
  <c r="I16" i="3"/>
  <c r="T15" i="3"/>
  <c r="I15" i="3"/>
  <c r="T14" i="3"/>
  <c r="I14" i="3"/>
  <c r="I13" i="3"/>
  <c r="T12" i="3"/>
  <c r="I12" i="3"/>
  <c r="I11" i="3"/>
  <c r="I10" i="3"/>
  <c r="T9" i="3"/>
  <c r="I9" i="3"/>
  <c r="T8" i="3"/>
  <c r="I8" i="3"/>
  <c r="K40" i="2"/>
  <c r="K39" i="2"/>
  <c r="K38" i="2"/>
  <c r="K37" i="2"/>
  <c r="M34" i="2"/>
  <c r="K34" i="2"/>
  <c r="N33" i="2"/>
  <c r="M33" i="2"/>
  <c r="L33" i="2"/>
  <c r="K33" i="2"/>
  <c r="N32" i="2"/>
  <c r="M32" i="2"/>
  <c r="L32" i="2"/>
  <c r="K32" i="2"/>
  <c r="N31" i="2"/>
  <c r="M31" i="2"/>
  <c r="L31" i="2"/>
  <c r="K31" i="2"/>
  <c r="N30" i="2"/>
  <c r="M30" i="2"/>
  <c r="L30" i="2"/>
  <c r="K30" i="2"/>
  <c r="N29" i="2"/>
  <c r="M29" i="2"/>
  <c r="L29" i="2"/>
  <c r="K29" i="2"/>
  <c r="N28" i="2"/>
  <c r="M28" i="2"/>
  <c r="L28" i="2"/>
  <c r="K28" i="2"/>
  <c r="M27" i="2"/>
  <c r="K27" i="2"/>
  <c r="N26" i="2"/>
  <c r="M26" i="2"/>
  <c r="L26" i="2"/>
  <c r="K26" i="2"/>
  <c r="N25" i="2"/>
  <c r="L25" i="2"/>
  <c r="N24" i="2"/>
  <c r="M24" i="2"/>
  <c r="L24" i="2"/>
  <c r="K24" i="2"/>
  <c r="N23" i="2"/>
  <c r="L23" i="2"/>
  <c r="N22" i="2"/>
  <c r="M22" i="2"/>
  <c r="L22" i="2"/>
  <c r="K22" i="2"/>
  <c r="N21" i="2"/>
  <c r="M21" i="2"/>
  <c r="L21" i="2"/>
  <c r="K21" i="2"/>
  <c r="N20" i="2"/>
  <c r="L20" i="2"/>
  <c r="N19" i="2"/>
  <c r="M19" i="2"/>
  <c r="L19" i="2"/>
  <c r="K19" i="2"/>
  <c r="N18" i="2"/>
  <c r="M18" i="2"/>
  <c r="L18" i="2"/>
  <c r="K18" i="2"/>
  <c r="M14" i="2"/>
  <c r="K14" i="2"/>
  <c r="M13" i="2"/>
  <c r="K13" i="2"/>
  <c r="M12" i="2"/>
  <c r="K12" i="2"/>
  <c r="M11" i="2"/>
  <c r="M10" i="2"/>
  <c r="M9" i="2"/>
  <c r="P11" i="4" l="1"/>
  <c r="N15" i="4"/>
  <c r="P16" i="4"/>
  <c r="P15" i="4"/>
  <c r="P17" i="4"/>
  <c r="O11" i="4"/>
  <c r="Q11" i="4"/>
  <c r="N17" i="4"/>
  <c r="N14" i="4"/>
  <c r="P14" i="4"/>
  <c r="N16" i="4"/>
</calcChain>
</file>

<file path=xl/sharedStrings.xml><?xml version="1.0" encoding="utf-8"?>
<sst xmlns="http://schemas.openxmlformats.org/spreadsheetml/2006/main" count="1008" uniqueCount="468">
  <si>
    <t xml:space="preserve">                                                                         5.6. Панельные ограждения Grand Line® и Optima</t>
  </si>
  <si>
    <t>дата изменения страницы прайса:</t>
  </si>
  <si>
    <t xml:space="preserve">цены действительны с </t>
  </si>
  <si>
    <t>Изображение продукции</t>
  </si>
  <si>
    <t>Наименование</t>
  </si>
  <si>
    <t>Высота/ Ширина, м.</t>
  </si>
  <si>
    <t>Цвет/покрытие</t>
  </si>
  <si>
    <t>Кол-во ребер, шт.</t>
  </si>
  <si>
    <t>Вес панели, кг</t>
  </si>
  <si>
    <t>Кол-во в упаковке, шт.</t>
  </si>
  <si>
    <t>Рекомендованная розничная цена за 1 панель, руб/шт</t>
  </si>
  <si>
    <t>Zn</t>
  </si>
  <si>
    <t>PE</t>
  </si>
  <si>
    <t>Панельные ограждения Optima</t>
  </si>
  <si>
    <r>
      <t xml:space="preserve">Панель FINE </t>
    </r>
    <r>
      <rPr>
        <b/>
        <sz val="11"/>
        <color indexed="10"/>
        <rFont val="Arial"/>
        <family val="2"/>
        <charset val="204"/>
      </rPr>
      <t>NEW</t>
    </r>
    <r>
      <rPr>
        <b/>
        <sz val="11"/>
        <rFont val="Arial"/>
        <family val="2"/>
        <charset val="204"/>
      </rPr>
      <t xml:space="preserve">
</t>
    </r>
    <r>
      <rPr>
        <b/>
        <sz val="11"/>
        <color indexed="10"/>
        <rFont val="Arial"/>
        <family val="2"/>
        <charset val="204"/>
      </rPr>
      <t>Оцинкованные с Полимерным покрытием</t>
    </r>
    <r>
      <rPr>
        <b/>
        <sz val="11"/>
        <rFont val="Arial"/>
        <family val="2"/>
        <charset val="204"/>
      </rPr>
      <t xml:space="preserve">
ячейка основная 235х55 мм  
диаметр оцинкованного прутка 3,0 мм
диаметр прутка с полимерным покрытием 3,2 мм</t>
    </r>
  </si>
  <si>
    <t>1,43 * 2,5</t>
  </si>
  <si>
    <t xml:space="preserve">зеленый RAL 6005 </t>
  </si>
  <si>
    <t>-</t>
  </si>
  <si>
    <t>1,63 * 2,5</t>
  </si>
  <si>
    <t>1,93 * 2,5</t>
  </si>
  <si>
    <r>
      <t xml:space="preserve">Панель LIGHT 
</t>
    </r>
    <r>
      <rPr>
        <b/>
        <sz val="11"/>
        <color indexed="10"/>
        <rFont val="Arial"/>
        <family val="2"/>
        <charset val="204"/>
      </rPr>
      <t>Оцинкованные или 
Оцинкованные с Полимерным покрытием</t>
    </r>
    <r>
      <rPr>
        <b/>
        <sz val="11"/>
        <rFont val="Arial"/>
        <family val="2"/>
        <charset val="204"/>
      </rPr>
      <t xml:space="preserve">
</t>
    </r>
    <r>
      <rPr>
        <sz val="11"/>
        <color indexed="63"/>
        <rFont val="Arial"/>
        <family val="2"/>
        <charset val="204"/>
      </rPr>
      <t>ячейка основная 200х55 мм  
диаметр оцинкованного прутка 3,3 мм
диаметр прутка с полимерным покрытием 3,5 мм</t>
    </r>
  </si>
  <si>
    <t>1,53 * 2,5</t>
  </si>
  <si>
    <t xml:space="preserve">цинк, зеленый RAL 6005 </t>
  </si>
  <si>
    <t>1,73 * 2,5</t>
  </si>
  <si>
    <t>2,03 * 2,5</t>
  </si>
  <si>
    <t>Панельные ограждения Grand Line®</t>
  </si>
  <si>
    <r>
      <t>Цена за 1 п.м. комплекта прямого не замкнутого участка (столб 62*55 (для LIGHT столб 51 мм) под бетон+панель+крепеж скоба/2,5), руб.</t>
    </r>
    <r>
      <rPr>
        <b/>
        <sz val="10"/>
        <color indexed="10"/>
        <rFont val="Arial"/>
        <family val="2"/>
        <charset val="204"/>
      </rPr>
      <t>Внимание! Расчет теоретический.</t>
    </r>
    <r>
      <rPr>
        <b/>
        <sz val="10"/>
        <rFont val="Arial"/>
        <family val="2"/>
        <charset val="204"/>
      </rPr>
      <t xml:space="preserve"> Продажа ведется по ЭЛЕМЕНТАМ и расчет по конкретному участку будет отличаться!</t>
    </r>
  </si>
  <si>
    <t>Цена за 1 п.м. комплекта прямого не замкнутого участка</t>
  </si>
  <si>
    <r>
      <t xml:space="preserve">Панель MEDIUM
</t>
    </r>
    <r>
      <rPr>
        <b/>
        <sz val="16"/>
        <color indexed="10"/>
        <rFont val="Arial"/>
        <family val="2"/>
        <charset val="204"/>
      </rPr>
      <t>Оцинкованная
или
Оцинкованная с Полимерным покрытием</t>
    </r>
    <r>
      <rPr>
        <b/>
        <sz val="16"/>
        <rFont val="Arial"/>
        <family val="2"/>
        <charset val="204"/>
      </rPr>
      <t xml:space="preserve">
</t>
    </r>
    <r>
      <rPr>
        <b/>
        <sz val="16"/>
        <color indexed="63"/>
        <rFont val="Arial"/>
        <family val="2"/>
        <charset val="204"/>
      </rPr>
      <t>ячейка основная 200х55 мм</t>
    </r>
    <r>
      <rPr>
        <b/>
        <sz val="16"/>
        <rFont val="Arial"/>
        <family val="2"/>
        <charset val="204"/>
      </rPr>
      <t xml:space="preserve">
</t>
    </r>
    <r>
      <rPr>
        <b/>
        <sz val="16"/>
        <color indexed="63"/>
        <rFont val="Arial"/>
        <family val="2"/>
        <charset val="204"/>
      </rPr>
      <t xml:space="preserve">диаметр прутка 
</t>
    </r>
    <r>
      <rPr>
        <b/>
        <sz val="14"/>
        <color indexed="63"/>
        <rFont val="Arial"/>
        <family val="2"/>
        <charset val="204"/>
      </rPr>
      <t>оцинкованного 3,8 мм
с полимерным покрытием 4,0 мм</t>
    </r>
  </si>
  <si>
    <t>0,63 х 2,5</t>
  </si>
  <si>
    <t>цинк</t>
  </si>
  <si>
    <t>зеленый
RAL 6005</t>
  </si>
  <si>
    <t>1,03 х 2,5</t>
  </si>
  <si>
    <t>1,23 х 2,5</t>
  </si>
  <si>
    <t>1,53 х 2,5</t>
  </si>
  <si>
    <t>коричневый
RAL 8017</t>
  </si>
  <si>
    <t>1,73 х 2,5</t>
  </si>
  <si>
    <t>1,73 х 3,0</t>
  </si>
  <si>
    <t>2,03 х 2,5</t>
  </si>
  <si>
    <t>серый
RAL 7040</t>
  </si>
  <si>
    <t>2,03 х 3,0</t>
  </si>
  <si>
    <t>2,43 х 2,5</t>
  </si>
  <si>
    <r>
      <t xml:space="preserve">Панель PROFI 
</t>
    </r>
    <r>
      <rPr>
        <b/>
        <sz val="14"/>
        <color indexed="10"/>
        <rFont val="Arial"/>
        <family val="2"/>
        <charset val="204"/>
      </rPr>
      <t xml:space="preserve">Оцинкованная
или Оцинкованная с Полимерным покрытием
</t>
    </r>
    <r>
      <rPr>
        <b/>
        <sz val="14"/>
        <rFont val="Arial"/>
        <family val="2"/>
        <charset val="204"/>
      </rPr>
      <t xml:space="preserve">
ячейка основная 200х55 мм 
диаметр прутка 
оцинкованного 4,8 мм
с полимерным покрытием 5,0 мм</t>
    </r>
  </si>
  <si>
    <r>
      <t xml:space="preserve">Панель BASTION 5/6
</t>
    </r>
    <r>
      <rPr>
        <b/>
        <sz val="14"/>
        <color indexed="10"/>
        <rFont val="Arial"/>
        <family val="2"/>
        <charset val="204"/>
      </rPr>
      <t>Оцинкованная или Оцинкованная с Полимерным покрытием</t>
    </r>
    <r>
      <rPr>
        <b/>
        <sz val="14"/>
        <rFont val="Arial"/>
        <family val="2"/>
        <charset val="204"/>
      </rPr>
      <t xml:space="preserve">
</t>
    </r>
    <r>
      <rPr>
        <b/>
        <sz val="14"/>
        <color indexed="63"/>
        <rFont val="Arial"/>
        <family val="2"/>
        <charset val="204"/>
      </rPr>
      <t>ячейка основная 200х55 мм 
диаметр оцинкованного прутка 
вертикального 4,8 мм 
горизонтального 5,8 мм</t>
    </r>
  </si>
  <si>
    <t xml:space="preserve">2,03 х 2,5 </t>
  </si>
  <si>
    <t>Инструменты для ограждений</t>
  </si>
  <si>
    <t>Описание</t>
  </si>
  <si>
    <t>Цена, руб.</t>
  </si>
  <si>
    <t>Бензобур ADA GroundDrill-2 в комплекте со шнеком Drill 150</t>
  </si>
  <si>
    <t>Для работы 1 оператора и неглубокого бурения, двигатель 2,45 л.с., можно установить удлинитель к шнеку.</t>
  </si>
  <si>
    <t>Бензобур ADA GroundDrill-5 в комплекте со шнеком Drill 200</t>
  </si>
  <si>
    <t>Для работы двух операторов, двиг. 2,45 л.с., усиленный редуктор, можно установить удлинитель к шнеку.</t>
  </si>
  <si>
    <t>Бензобур ADA GroundDrill-7 в комплекте со шнеком Drill 250</t>
  </si>
  <si>
    <t>Более мощный двиг. 3,26 л.с., для работы двух операторов,большая глубина бурения,можно установить удлинитель к шнеку</t>
  </si>
  <si>
    <t>Бензобур ADA GroundDrill-9 в комплекте со шнеком Drill 250</t>
  </si>
  <si>
    <t>Примечание</t>
  </si>
  <si>
    <t>ВНИМАНИЕ! Расчет погонного метра панели LIGHT производится со столбами 51мм и креплением скоба+саморез</t>
  </si>
  <si>
    <t>Возможно производство под заказ от 150 погонных метров ограждения в следующих цветах: зеленый RAL 6005, синий RAL 5005,  серый RAL 7040, желтый RAL 1021, вишневый RAL 3005, коричневый RAL 8017, темно-серый RAL 7016 
Остальные цвета по запросу: принимаются согласно каталогу RAL, в количестве от 600 погонных метров
Заказы в цвете RAL 5003 принимаются в количестве от 600 погонных метров и с наценкой 20%</t>
  </si>
  <si>
    <t xml:space="preserve">Производство панелей LIGHT в нескладских типоразмерах - принимаются от 1500 шт. </t>
  </si>
  <si>
    <t>Внимание! Продажа панельных ограждений на сумму свыше 100 тысяч рублей ведется кратно комплекту (комплект состоит из панелей + 2 столбов на каждую панель + крепления * количество столбов * количество гибов на панелях). Отдельно панели, крепления, столбы, винтовые опоры и т.д. не продаются.</t>
  </si>
  <si>
    <t>Ваша Скидка</t>
  </si>
  <si>
    <t>Все регионы</t>
  </si>
  <si>
    <t>5.7. Элементы панельных ограждений Grand Line® и Optima</t>
  </si>
  <si>
    <t>Высота/ Ширина, м</t>
  </si>
  <si>
    <t>Цвет / покрытие</t>
  </si>
  <si>
    <t>Кол-во отверстий, шт.</t>
  </si>
  <si>
    <t>Вес, кг/шт.</t>
  </si>
  <si>
    <t>Цена, шт./руб.</t>
  </si>
  <si>
    <t>Элементы панельных ограждений Optima</t>
  </si>
  <si>
    <t>Элементы панельных ограждений Grand Line®</t>
  </si>
  <si>
    <t>Столб оцинкованный 
с полимерным покрытием
с заглушкой</t>
  </si>
  <si>
    <t>51*1,2</t>
  </si>
  <si>
    <t>зеленый RAL 6005</t>
  </si>
  <si>
    <t>Наконечник L на столб 62*55</t>
  </si>
  <si>
    <t xml:space="preserve">Столб оцинкованный
с полимерным покрытием
с отверстиями и заглушкой </t>
  </si>
  <si>
    <t>60*40*1,2</t>
  </si>
  <si>
    <t>96 / 120</t>
  </si>
  <si>
    <t>Наконечник  V на столб 62*55</t>
  </si>
  <si>
    <t>зеленый RAL 6005
серый RAL 7040
цинк</t>
  </si>
  <si>
    <t>60*40*1,4
(втулки М6) **</t>
  </si>
  <si>
    <t>Наконечник  универсальный</t>
  </si>
  <si>
    <r>
      <t xml:space="preserve">Крепление скоба (саморез 5,5*32)
</t>
    </r>
    <r>
      <rPr>
        <sz val="10"/>
        <rFont val="Arial"/>
        <family val="2"/>
        <charset val="204"/>
      </rPr>
      <t>саморез оцинкованный, неокрашенный</t>
    </r>
    <r>
      <rPr>
        <b/>
        <sz val="10"/>
        <rFont val="Arial"/>
        <family val="2"/>
        <charset val="204"/>
      </rPr>
      <t xml:space="preserve">
</t>
    </r>
  </si>
  <si>
    <t>зеленый RAL 6005
серый RAL 7024
коричневый RAL 8017
цинк</t>
  </si>
  <si>
    <t>Наконечник L Medium</t>
  </si>
  <si>
    <t>индивидуально</t>
  </si>
  <si>
    <t xml:space="preserve">Крепление скоба Medium винт М6х30 </t>
  </si>
  <si>
    <t>с полимерным покрытием</t>
  </si>
  <si>
    <t>Наконечник V Medium</t>
  </si>
  <si>
    <r>
      <t xml:space="preserve">Крепление хомут 51 мм </t>
    </r>
    <r>
      <rPr>
        <sz val="10"/>
        <color indexed="8"/>
        <rFont val="Arial"/>
        <family val="2"/>
        <charset val="204"/>
      </rPr>
      <t>(комплектация: хомут 51 - 1 шт; крепленипе для рулонной сетки - 1 шт; болт М6х25 с круглой головкой - 1 шт; шайба А6 - 1 шт; гайка М6 - 1шт)</t>
    </r>
  </si>
  <si>
    <t>51 мм</t>
  </si>
  <si>
    <t>Кронштейн для уличного освещения 
к столбу 80х80</t>
  </si>
  <si>
    <t>87,2 х 90,9</t>
  </si>
  <si>
    <r>
      <t xml:space="preserve">Крепление хомут 60x40 мм </t>
    </r>
    <r>
      <rPr>
        <sz val="10"/>
        <rFont val="Arial"/>
        <family val="2"/>
        <charset val="204"/>
      </rPr>
      <t>(укомплектовано антивандальными гайками М6)</t>
    </r>
  </si>
  <si>
    <t>25 х 123 мм</t>
  </si>
  <si>
    <t>Кронштейн под гасительную сетку</t>
  </si>
  <si>
    <t>цинк, зеленый RAL 6005</t>
  </si>
  <si>
    <t xml:space="preserve">Столб оцинкованный
с отверстиями и заглушкой                                                                                                                                                                                                                                       </t>
  </si>
  <si>
    <t>62*55*1,4</t>
  </si>
  <si>
    <t>Кронштейн угловой под гасительную сетку</t>
  </si>
  <si>
    <t>цинк, зеленый RAL 6006</t>
  </si>
  <si>
    <r>
      <t xml:space="preserve">Фиксатор проволоки в наконечнике
</t>
    </r>
    <r>
      <rPr>
        <sz val="10"/>
        <rFont val="Arial"/>
        <family val="2"/>
        <charset val="204"/>
      </rPr>
      <t>(скоба + болт М6*40 + гайка М6)</t>
    </r>
  </si>
  <si>
    <t xml:space="preserve">Столб оцинкованный
с полимерным покрытием
с отверстиями и заглушкой          </t>
  </si>
  <si>
    <t>2,065 ПФ</t>
  </si>
  <si>
    <t>коричневый RAL 8017
зеленый RAL 6005</t>
  </si>
  <si>
    <t>коричневый RAL 8017</t>
  </si>
  <si>
    <r>
      <t xml:space="preserve">Крепление наконечника универсального к столбу 
</t>
    </r>
    <r>
      <rPr>
        <sz val="10"/>
        <rFont val="Arial"/>
        <family val="2"/>
        <charset val="204"/>
      </rPr>
      <t>(болт М6*85/100 + шайба + гайка антивандальная)</t>
    </r>
  </si>
  <si>
    <t>цинк + нерж</t>
  </si>
  <si>
    <t>зеленый RAL 6005
серый RAL 7040
коричневый RAL 8017
коричневый RR 32
вишневый RAL 3005</t>
  </si>
  <si>
    <t>зеленый RAL 6005
серый RAL 7040</t>
  </si>
  <si>
    <t>90*55*1,6</t>
  </si>
  <si>
    <t>6 втулок</t>
  </si>
  <si>
    <t>Гайка антивандальная М6</t>
  </si>
  <si>
    <t>нерж</t>
  </si>
  <si>
    <t>8 втулок</t>
  </si>
  <si>
    <t>Комплект из 2 оснований для столба с болтовым соединением</t>
  </si>
  <si>
    <t>зеленый RAL 6005
серый RAL 7040                                                                                   цинк</t>
  </si>
  <si>
    <t>Крепление скоба</t>
  </si>
  <si>
    <t>болт М6*25 + гайка антивандальная М6</t>
  </si>
  <si>
    <r>
      <t xml:space="preserve">Анкер М12*120 </t>
    </r>
    <r>
      <rPr>
        <sz val="10"/>
        <rFont val="Arial"/>
        <family val="2"/>
        <charset val="204"/>
      </rPr>
      <t>для крепления столба с фланцем к бетонному основанию</t>
    </r>
  </si>
  <si>
    <t>болт М6*85 + гайка антивандальная М6</t>
  </si>
  <si>
    <t>зеленый RAL 6005, серый RAL 7040, коричневый RAL 8017, цинк</t>
  </si>
  <si>
    <r>
      <t xml:space="preserve">Винтовая опора на фланце
</t>
    </r>
    <r>
      <rPr>
        <sz val="10"/>
        <rFont val="Arial"/>
        <family val="2"/>
        <charset val="204"/>
      </rPr>
      <t>76 (d опоры)х210 (d фланца)х2,5 (толщина стали) мм, только для столбов стреугольным фланцем</t>
    </r>
  </si>
  <si>
    <t>1 шт.</t>
  </si>
  <si>
    <t>болт М6*110 + гайка антивандальная М6</t>
  </si>
  <si>
    <t>зеленый RAL 6005, цинк</t>
  </si>
  <si>
    <r>
      <t xml:space="preserve">Винтовая опора на фланце
</t>
    </r>
    <r>
      <rPr>
        <sz val="10"/>
        <rFont val="Arial"/>
        <family val="2"/>
        <charset val="204"/>
      </rPr>
      <t>76 (d опоры)х210 (d фланца)х3,0 (толщина стали) мм, только для столбов с треугольным фланцем</t>
    </r>
  </si>
  <si>
    <r>
      <t xml:space="preserve">Болт М12*100 + шайба + гайка
</t>
    </r>
    <r>
      <rPr>
        <sz val="10"/>
        <rFont val="Arial"/>
        <family val="2"/>
        <charset val="204"/>
      </rPr>
      <t>для крепления столба к винтовой опоре с фланцем</t>
    </r>
  </si>
  <si>
    <t>винт М6*30</t>
  </si>
  <si>
    <r>
      <t xml:space="preserve">Крепление скоба Bastion 6/8
</t>
    </r>
    <r>
      <rPr>
        <sz val="10"/>
        <rFont val="Arial"/>
        <family val="2"/>
        <charset val="204"/>
      </rPr>
      <t>(болт М6*100/120/130 + гайка антивандальная М6)</t>
    </r>
  </si>
  <si>
    <t>Инструмент для монтажа винтопор</t>
  </si>
  <si>
    <r>
      <t xml:space="preserve">СББ диаметр 500/5 (6,2 витка на пог. метр)
</t>
    </r>
    <r>
      <rPr>
        <sz val="10"/>
        <rFont val="Arial"/>
        <family val="2"/>
        <charset val="204"/>
      </rPr>
      <t>Индивидуальная упаковка - полипропиленовый рукав</t>
    </r>
  </si>
  <si>
    <t>в бухте 10 погонных метров, цинк</t>
  </si>
  <si>
    <r>
      <t xml:space="preserve">Крепление 2 скобы Bastion - винт М6х30
</t>
    </r>
    <r>
      <rPr>
        <sz val="10"/>
        <rFont val="Arial"/>
        <family val="2"/>
        <charset val="204"/>
      </rPr>
      <t xml:space="preserve">(укомплектован шайбой и антивандальной гайкой М6)
</t>
    </r>
    <r>
      <rPr>
        <i/>
        <sz val="10"/>
        <rFont val="Arial"/>
        <family val="2"/>
        <charset val="204"/>
      </rPr>
      <t xml:space="preserve">
только для панелей с толщиной прутков от 4.8/3.8/4.8 мм до 6.0/5.0/6.0 мм</t>
    </r>
  </si>
  <si>
    <t xml:space="preserve">Струна для крепления СББ/ПББ оцинкованная d струны 2,5 мм </t>
  </si>
  <si>
    <t>в бухте 400 погонных метров, цинк</t>
  </si>
  <si>
    <t>Крепление к столбам ворот/калиток</t>
  </si>
  <si>
    <t xml:space="preserve">Проволока для крепления СББ/ПББ к струне оцинкованная d проволоки 1,6 мм </t>
  </si>
  <si>
    <r>
      <t xml:space="preserve">Крепление хомут прямой </t>
    </r>
    <r>
      <rPr>
        <sz val="10"/>
        <rFont val="Arial"/>
        <family val="2"/>
        <charset val="204"/>
      </rPr>
      <t>(укомплектован антивандальными гайками М6)</t>
    </r>
  </si>
  <si>
    <t>62*55</t>
  </si>
  <si>
    <r>
      <t xml:space="preserve">Штрих-корректоры
</t>
    </r>
    <r>
      <rPr>
        <sz val="10"/>
        <color indexed="8"/>
        <rFont val="Arial"/>
        <family val="2"/>
        <charset val="204"/>
      </rPr>
      <t>используется для реставрации полимерного покрытия</t>
    </r>
  </si>
  <si>
    <t xml:space="preserve">зеленый RAL 6005   коричневый RAL 8017
вишневый RAL 3005   серый RAL 7040
синий RAL 5005   белый RAL 9016
черный RAL 9005   желтый RAL 1021
бежевый RAL 1014   красный RAL 3020 </t>
  </si>
  <si>
    <t>20 мл</t>
  </si>
  <si>
    <t xml:space="preserve">1 шт. </t>
  </si>
  <si>
    <r>
      <t xml:space="preserve">Крепление хомут угловой </t>
    </r>
    <r>
      <rPr>
        <sz val="10"/>
        <rFont val="Arial"/>
        <family val="2"/>
        <charset val="204"/>
      </rPr>
      <t>(укомплектован антивандальными гайками М6)</t>
    </r>
  </si>
  <si>
    <r>
      <t xml:space="preserve">Клипсатор </t>
    </r>
    <r>
      <rPr>
        <sz val="10"/>
        <color indexed="8"/>
        <rFont val="Arial"/>
        <family val="2"/>
        <charset val="204"/>
      </rPr>
      <t>используется для обжима соединительных клипс при стыковке панелей</t>
    </r>
  </si>
  <si>
    <t>0,55*0,17</t>
  </si>
  <si>
    <r>
      <t xml:space="preserve">Крепление хомут крайний </t>
    </r>
    <r>
      <rPr>
        <sz val="10"/>
        <rFont val="Arial"/>
        <family val="2"/>
        <charset val="204"/>
      </rPr>
      <t>(укомплектован антивандальными гайками М6)</t>
    </r>
  </si>
  <si>
    <t>Примечания</t>
  </si>
  <si>
    <t xml:space="preserve">Возможно производство под заказ от 150 погонных метров ограждения в следующих цветах: зеленый RAL 6005, синий RAL 5005, серый RAL 7040, желтый RAL 1021, вишневый RAL 3005, коричневый RAL 8017, темно-серый RAL 7016 </t>
  </si>
  <si>
    <t>Клипса соединительная</t>
  </si>
  <si>
    <t>нерж.</t>
  </si>
  <si>
    <t>Остальные цвета по запросу согласно RAL с наценкой  10 %, в количестве не менее 600 погонных метров
Заказы в цвете RAL 5003 принимаются в количестве от 600 погонных метров и с наценкой 20%</t>
  </si>
  <si>
    <t>Все цены указаны с НДС на складе завода Grand Line</t>
  </si>
  <si>
    <t>* столбы изготавливаются с втулками</t>
  </si>
  <si>
    <t xml:space="preserve">** - для столбов 60*40*1,4мм с отверстиями М6 подходят только крепления Cкоба Medium винт М6х30 </t>
  </si>
  <si>
    <t>Элементы панельных ограждений</t>
  </si>
  <si>
    <t>5.8. Модульные ограждения</t>
  </si>
  <si>
    <t>Высота ограждения, м</t>
  </si>
  <si>
    <t xml:space="preserve">Комплект на 2,5 метра прямого не замкнутого участка под бетонирование без учета финишных столбов и калиток с воротами Модульных ограждений Grand Line® </t>
  </si>
  <si>
    <r>
      <t xml:space="preserve">Цена за 1 п.м. комплекта, руб. 
</t>
    </r>
    <r>
      <rPr>
        <b/>
        <sz val="10"/>
        <color indexed="10"/>
        <rFont val="Arial"/>
        <family val="2"/>
        <charset val="204"/>
      </rPr>
      <t>Внимание! Расчет теоретический</t>
    </r>
    <r>
      <rPr>
        <b/>
        <sz val="10"/>
        <rFont val="Arial"/>
        <family val="2"/>
        <charset val="204"/>
      </rPr>
      <t>.
Продажа ведется по ЭЛЕМЕНТАМ и расчет по конкретному участку будет отличаться!</t>
    </r>
  </si>
  <si>
    <t>Цена, руб/п.м.</t>
  </si>
  <si>
    <t>Ограждение Grand Line®
Colority Zinc</t>
  </si>
  <si>
    <t>Труба 40*20*2500 мм  - 2 шт.   
Cтолб 62*55*2500 (3000) мм  - 1 шт. 
Х - кронштейн - 2 шт.
Саморезы 5,5*19</t>
  </si>
  <si>
    <t>Цинк</t>
  </si>
  <si>
    <t>Полимер</t>
  </si>
  <si>
    <t>Cтолб 62*55</t>
  </si>
  <si>
    <t>Cтойка 84*48</t>
  </si>
  <si>
    <t>Ограждение Grand Line®
Estet</t>
  </si>
  <si>
    <t>Панель Estet 860*1600 (1970)мм - 3 шт.
Направляющая  60*20*2500 мм - 2 шт.
Стойка 84*48*2500 (3000) мм - 2 шт.
Крышка универсальная - 1 шт.
Саморезы 5,5*19</t>
  </si>
  <si>
    <r>
      <t>Grand Line</t>
    </r>
    <r>
      <rPr>
        <b/>
        <vertAlign val="superscript"/>
        <sz val="10"/>
        <rFont val="Arial"/>
        <family val="2"/>
        <charset val="204"/>
      </rPr>
      <t xml:space="preserve">®
</t>
    </r>
    <r>
      <rPr>
        <b/>
        <sz val="10"/>
        <rFont val="Arial"/>
        <family val="2"/>
        <charset val="204"/>
      </rPr>
      <t>Estet Plus</t>
    </r>
  </si>
  <si>
    <t>Панель Estet 860*1600 (1970) мм - 3 шт.
Направляющая  60*20*2500 мм  - 3 шт.
Декоративное полотно 360*2500 мм - 1 шт.
Стойка 84*48*2500 (3000) мм  - 2 шт.
Столб 90*55*3000 - 1 шт (обязательно для ограждения 2,4 м)
Крышка универсальная - 1 шт. / Крышка - 2 шт.
Саморезы 5,5*19</t>
  </si>
  <si>
    <r>
      <t>Элементы модульных ограждений Grand Line</t>
    </r>
    <r>
      <rPr>
        <b/>
        <vertAlign val="superscript"/>
        <sz val="14"/>
        <color indexed="10"/>
        <rFont val="Arial"/>
        <family val="2"/>
        <charset val="204"/>
      </rPr>
      <t>®</t>
    </r>
  </si>
  <si>
    <t xml:space="preserve">Габарит размеры, мм                             </t>
  </si>
  <si>
    <t>Кол-во в упак , шт.</t>
  </si>
  <si>
    <t>Покрытие / цвет на складе</t>
  </si>
  <si>
    <t>Толщина
мм</t>
  </si>
  <si>
    <t>Цена, руб/шт</t>
  </si>
  <si>
    <t>Панель Estet</t>
  </si>
  <si>
    <t>860*1600</t>
  </si>
  <si>
    <t>вишневый
RAL 3005</t>
  </si>
  <si>
    <t>серый
RAL 7024</t>
  </si>
  <si>
    <t>коричневый
RR 32</t>
  </si>
  <si>
    <t xml:space="preserve">860*1970 </t>
  </si>
  <si>
    <t xml:space="preserve">Труба                   </t>
  </si>
  <si>
    <t xml:space="preserve">40*20*2500  </t>
  </si>
  <si>
    <t xml:space="preserve">цинк </t>
  </si>
  <si>
    <t>40*20*3000</t>
  </si>
  <si>
    <t>Столб с заглушкой</t>
  </si>
  <si>
    <t xml:space="preserve">62*55*2500     </t>
  </si>
  <si>
    <t>Цены смотрите на стр. "5_6_Эл-ты панельных ограждений"</t>
  </si>
  <si>
    <t xml:space="preserve">62*55*3000   </t>
  </si>
  <si>
    <t>90*55*3000</t>
  </si>
  <si>
    <t xml:space="preserve">Направляющая  </t>
  </si>
  <si>
    <t xml:space="preserve">60*20*2500 </t>
  </si>
  <si>
    <t xml:space="preserve"> Декоративное полотно                                                         </t>
  </si>
  <si>
    <t xml:space="preserve">360*2500    </t>
  </si>
  <si>
    <t>жемчужно-белый 
RAL 1013</t>
  </si>
  <si>
    <t>бежевый 
RAL 1014</t>
  </si>
  <si>
    <t xml:space="preserve"> Стойка </t>
  </si>
  <si>
    <t>84*48*2500</t>
  </si>
  <si>
    <t xml:space="preserve">84*48*3000 </t>
  </si>
  <si>
    <t xml:space="preserve">Х-кронштейн </t>
  </si>
  <si>
    <t xml:space="preserve">248*109*40 </t>
  </si>
  <si>
    <t>Крышка универсальная</t>
  </si>
  <si>
    <t>100*87*20</t>
  </si>
  <si>
    <r>
      <t xml:space="preserve">Заглушка GL 62*55
</t>
    </r>
    <r>
      <rPr>
        <sz val="10"/>
        <rFont val="Arial"/>
        <family val="2"/>
        <charset val="204"/>
      </rPr>
      <t>(пластик)</t>
    </r>
  </si>
  <si>
    <t>62*55*30</t>
  </si>
  <si>
    <t>чёрный RAL 9005</t>
  </si>
  <si>
    <t>Крышка</t>
  </si>
  <si>
    <t>87*50</t>
  </si>
  <si>
    <t>Заклепка цветная 3,2*8 
цвет по RAL</t>
  </si>
  <si>
    <t>Саморез с прессшайбой 4,2*16 
цвет по RAL</t>
  </si>
  <si>
    <t>Саморез металл-металл 5,5*19 
бур.№3 цвет по RAL</t>
  </si>
  <si>
    <t>Саморез металл-дерево 4,8*35 
цвет по RAL</t>
  </si>
  <si>
    <t>Цвета ограждений Colority Zinc (для секций шириной 2,5 м): на складе - RAL 3005, RAL 6005, RAL 8017, стандартные - RAL 3005, RAL 6005, RAL 7024, RAL 8017, RR32</t>
  </si>
  <si>
    <t>Цвета ограждений Estet и Estet Plus: RAL 3005, RAL 6005, RAL 7024, RAL 8017, RR 32</t>
  </si>
  <si>
    <t>Декоративное полотно на складе в цветах RAL1013, RAL1014, RAL8017; изготавливается под заказ в 2-х цветах: RAL3005, RAL6005</t>
  </si>
  <si>
    <t>Элементы подсистемы Colority Zinc в стандартных цветах изготавливаются объемом от 150 м.п.</t>
  </si>
  <si>
    <t>Ограждения</t>
  </si>
  <si>
    <t>Саморезы
4,8x35</t>
  </si>
  <si>
    <t>Саморезы
5,5x19</t>
  </si>
  <si>
    <t>Саморезы
4,2x16; заклепка 3,2х8</t>
  </si>
  <si>
    <t>5.10. Откатные ворота</t>
  </si>
  <si>
    <t>Profi</t>
  </si>
  <si>
    <t>Estet</t>
  </si>
  <si>
    <t>Наименование Откатных ворот</t>
  </si>
  <si>
    <t>Заполнение</t>
  </si>
  <si>
    <t>Высота, м</t>
  </si>
  <si>
    <t>Ширина, м</t>
  </si>
  <si>
    <t>Цвет на складе</t>
  </si>
  <si>
    <t>Цвета под заказ</t>
  </si>
  <si>
    <t>Цвета на складе</t>
  </si>
  <si>
    <t>Панель Profi</t>
  </si>
  <si>
    <t>RAL 6005 - зеленый</t>
  </si>
  <si>
    <t xml:space="preserve">RAL 1021 - желтый 
RAL 3005 - вишневый 
RAL 5005 - синий 
RAL 7016 - темно-серый 
RAL 7040 - светло-серый 
RAL 8017 - коричневый 
</t>
  </si>
  <si>
    <t>Estet*</t>
  </si>
  <si>
    <t>RAL 8017 - коричневый 
(открывание универсальное)</t>
  </si>
  <si>
    <t>RAL 6005 - зелёный 
RAL 3005 - вишневый 
RAL 7024 - серый
RR 32 - коричневый</t>
  </si>
  <si>
    <t>открывание</t>
  </si>
  <si>
    <t>Estet Plus*</t>
  </si>
  <si>
    <t>влево, вправо</t>
  </si>
  <si>
    <t>При заказе откатных ворот Profi необходимо указать сторону отката ворот: вправо или влево.</t>
  </si>
  <si>
    <t>* - стандартные цвета по RAL: 3005, 6005, 7024, 8017, RR32</t>
  </si>
  <si>
    <t>Colority Zinc</t>
  </si>
  <si>
    <t>Без заполнения</t>
  </si>
  <si>
    <t>RAL 3005 - вишневый 
RAL 6005 - зелёный 
RAL 7024 - серый
RR 32 - коричневый</t>
  </si>
  <si>
    <t>Комплект для автоматизации откатных ворот</t>
  </si>
  <si>
    <t>Длина ворот до 5,5 м
Цена, руб.</t>
  </si>
  <si>
    <t>Дополнительные элементы для монтажа откатных ворот на Кирпичные столбы</t>
  </si>
  <si>
    <t xml:space="preserve">Комплект включает в себя:
Привод Nice (Италия) Road400KIT
Встроенный блок управления
Встроенный радиоприемник SMXI
2 пульта Flo2R-S
Зубчатую рейку оцинкованную Alutech с креплением                                                           </t>
  </si>
  <si>
    <t>Кронштейн крепления нижнего и верхнего ловителей</t>
  </si>
  <si>
    <t xml:space="preserve">Кронштейн FLGU.400.0904 </t>
  </si>
  <si>
    <t>2 шт 
на один проём</t>
  </si>
  <si>
    <t>Рейка с креплением для откатных ворот</t>
  </si>
  <si>
    <t>Кронштейн крепления поддерживающих роликов</t>
  </si>
  <si>
    <t xml:space="preserve">Кронштейн SGN.02.718 </t>
  </si>
  <si>
    <t>1 шт
на один проём</t>
  </si>
  <si>
    <t>Комплект включает в себя :
Рейка оцинкованная зубчатая ROA8
Болт с полукруглой головкой
Пластина закладная для профиля С
Скоба для профиля С</t>
  </si>
  <si>
    <t>Дополнительно можно приобрести</t>
  </si>
  <si>
    <t>Лампа светодиодная постоянного тока ELDC</t>
  </si>
  <si>
    <t>Ворота Profi можно заказать в исполнении с механическим замком, данную опцию необходимо указывать при размещении заказа на производство, к стоимости ворот добавится стоимость замка</t>
  </si>
  <si>
    <t>Пульт ду с динамическим кодом Flo2R-S (1 шт)</t>
  </si>
  <si>
    <t>Комплект: Замок для откатных ворот</t>
  </si>
  <si>
    <t>LSKZ60 U2</t>
  </si>
  <si>
    <t>Цвет</t>
  </si>
  <si>
    <t>черный RAL 9005</t>
  </si>
  <si>
    <t>Ручка</t>
  </si>
  <si>
    <t>3006S</t>
  </si>
  <si>
    <t>Фотоэлементы Slim EPS 
(комплект из 2х шт для ворот 3,5 - 5,5 метра)</t>
  </si>
  <si>
    <t>Цилиндр</t>
  </si>
  <si>
    <t>3012VSZ</t>
  </si>
  <si>
    <t>Фотоэлементы Slim BlueBus EPSB 
(комплект из 2х шт для ворот 6,0-9,0 метра)</t>
  </si>
  <si>
    <t>Ключи</t>
  </si>
  <si>
    <t>3 штуки</t>
  </si>
  <si>
    <t>Переключатель замковый EKS</t>
  </si>
  <si>
    <t>Ответная планка SSKZ QF</t>
  </si>
  <si>
    <t>1 штука</t>
  </si>
  <si>
    <t>Ответная планка O-SET</t>
  </si>
  <si>
    <t>Откатные ворота</t>
  </si>
  <si>
    <t xml:space="preserve">                                                                             5.11. Распашные ворота и калитки Grand Line®</t>
  </si>
  <si>
    <t>цены действительны с</t>
  </si>
  <si>
    <t>Изображение</t>
  </si>
  <si>
    <t>Высота х Ширина, м</t>
  </si>
  <si>
    <t>Цена, руб</t>
  </si>
  <si>
    <t>Калитка Profi/Bastion</t>
  </si>
  <si>
    <t>1,53 х 1,00</t>
  </si>
  <si>
    <t>Калитка Medium NEW</t>
  </si>
  <si>
    <t>Карта
Medium 
(без ребер жесткости)</t>
  </si>
  <si>
    <t>1,03 x 1,00</t>
  </si>
  <si>
    <t>1,73 х 1,00</t>
  </si>
  <si>
    <t>1,53  x 1,00</t>
  </si>
  <si>
    <t>зеленый RAL 6005 коричневый RAL 8017</t>
  </si>
  <si>
    <t>2,03 х 1,00</t>
  </si>
  <si>
    <t>1,73  x 1,00</t>
  </si>
  <si>
    <t>2,43 х 1,00</t>
  </si>
  <si>
    <t>2,03  x 1,00</t>
  </si>
  <si>
    <t>Панель Bastion</t>
  </si>
  <si>
    <t>Ворота Medium NEW</t>
  </si>
  <si>
    <t>Карта
Medium
(без ребер жесткости)</t>
  </si>
  <si>
    <t>1,53  x 3,50</t>
  </si>
  <si>
    <t>Ворота Profi</t>
  </si>
  <si>
    <t>2,03 х 4,00</t>
  </si>
  <si>
    <t>1,53  x 4,00</t>
  </si>
  <si>
    <t>2,03 х 5,00</t>
  </si>
  <si>
    <t>1,73  x 3,50</t>
  </si>
  <si>
    <t>2,03 х 6,00</t>
  </si>
  <si>
    <t>зеленый RAL 6006</t>
  </si>
  <si>
    <t>1,73  x 4,00</t>
  </si>
  <si>
    <t>2,43 х 4,00</t>
  </si>
  <si>
    <t>зеленый RAL 6007</t>
  </si>
  <si>
    <t>2,03  x 3,50</t>
  </si>
  <si>
    <t>2,03  x 4,00</t>
  </si>
  <si>
    <t>2,03  x 5,00</t>
  </si>
  <si>
    <t>2,03  x 6,00</t>
  </si>
  <si>
    <t>Габаритные размеры, м</t>
  </si>
  <si>
    <t>Складская программа</t>
  </si>
  <si>
    <t>Профиль рамки</t>
  </si>
  <si>
    <t>Colority Zinc NEW</t>
  </si>
  <si>
    <t>Калитка Estet</t>
  </si>
  <si>
    <t>2,00*1,00</t>
  </si>
  <si>
    <t>вишневый RAL 3005
зеленый RAL 6005
серый RAL 7024
коричневый RAL 8017
коричневый RR 32</t>
  </si>
  <si>
    <t>Калитка Colority Zinc Lock</t>
  </si>
  <si>
    <t>1,50 х 1,00</t>
  </si>
  <si>
    <t>серый RAL 7040
серый RAL 7024
коричневый RAL 8017</t>
  </si>
  <si>
    <t>RAL 8017, RAL 7024</t>
  </si>
  <si>
    <t>60х40</t>
  </si>
  <si>
    <t>1,80 х 1,00</t>
  </si>
  <si>
    <t>RAL 8017, RAL 7024, RAL 6005, RAL 7040</t>
  </si>
  <si>
    <t>2,00 х 1,00</t>
  </si>
  <si>
    <t>Калитка Estet Plus</t>
  </si>
  <si>
    <t xml:space="preserve"> 2,00*1,00</t>
  </si>
  <si>
    <t>Ворота Colority Zinc Lock</t>
  </si>
  <si>
    <t>1,80 х 3,5</t>
  </si>
  <si>
    <t>RAL 8017, RAL 7024, RAL 6005</t>
  </si>
  <si>
    <t>2,00 х 3,5</t>
  </si>
  <si>
    <t xml:space="preserve">Ворота Estet </t>
  </si>
  <si>
    <t>2,00*3,6</t>
  </si>
  <si>
    <t xml:space="preserve">Комплект ворот и калитки Medium </t>
  </si>
  <si>
    <r>
      <t>Ворота:</t>
    </r>
    <r>
      <rPr>
        <sz val="10"/>
        <rFont val="Arial"/>
        <family val="2"/>
        <charset val="204"/>
      </rPr>
      <t xml:space="preserve"> 2 створки, 2 опорных столба, петли для 3,5-4,0 м - Locinox GAM12 ( угол откр. 130 град) петли для 4,5-6,0 м - Locinox GBMU4D12 (угол откр. 180 град), замок Locinox LTKZ, ригель, ответная планка
</t>
    </r>
    <r>
      <rPr>
        <b/>
        <sz val="10"/>
        <rFont val="Arial"/>
        <family val="2"/>
        <charset val="204"/>
      </rPr>
      <t>Калитка:</t>
    </r>
    <r>
      <rPr>
        <sz val="10"/>
        <rFont val="Arial"/>
        <family val="2"/>
        <charset val="204"/>
      </rPr>
      <t xml:space="preserve"> 1 створка, 2 опорных столба, петли Locinox GAM12, угол открывания 130 град, замок Locinox LTKZ, ответная планка</t>
    </r>
  </si>
  <si>
    <t>Ворота Estet Plus</t>
  </si>
  <si>
    <t>Комплект ворот и калитки  Colority Zinc Lock</t>
  </si>
  <si>
    <r>
      <rPr>
        <b/>
        <sz val="10"/>
        <rFont val="Arial"/>
        <family val="2"/>
        <charset val="204"/>
      </rPr>
      <t>Комплект ворот включает:</t>
    </r>
    <r>
      <rPr>
        <sz val="10"/>
        <rFont val="Arial"/>
        <family val="2"/>
        <charset val="204"/>
      </rPr>
      <t xml:space="preserve"> 2 створки, 2 опорных столба, петли Locinox GAM12, угол открывания 130°, замок FORTYLOCK, планка ответная, 1 ригель
</t>
    </r>
    <r>
      <rPr>
        <b/>
        <sz val="10"/>
        <rFont val="Arial"/>
        <family val="2"/>
        <charset val="204"/>
      </rPr>
      <t>Комплект калитки включает:</t>
    </r>
    <r>
      <rPr>
        <sz val="10"/>
        <rFont val="Arial"/>
        <family val="2"/>
        <charset val="204"/>
      </rPr>
      <t xml:space="preserve"> 1 створка, 2 опорных столба, петли Locinox GAM12, угол открывания 130°, замок FORTYLOCK, планка ответная</t>
    </r>
  </si>
  <si>
    <t>Состав комплекта</t>
  </si>
  <si>
    <t>Наименоваин</t>
  </si>
  <si>
    <t>Для замков</t>
  </si>
  <si>
    <t>Элементы</t>
  </si>
  <si>
    <t>Засов для калиток и ворот Profi*</t>
  </si>
  <si>
    <t>Засов в сборе: 
• основной кронштейн на прямоугольный / квадратный профиль–1 шт
• ответная скоба на прямоугольный / квадратный профиль–1 шт
• ось – ригель 20 мм–1 шт
• ручка – 1 шт
Саморезы 5,5 х 19 для крепления кронштейна и скобы – 8 шт</t>
  </si>
  <si>
    <t>зеленый RAL 6005
черный RAL 9005</t>
  </si>
  <si>
    <t>Лампа светодиодная постоянного тока ELDC (для ворот 3,5 - 4,5 метров)</t>
  </si>
  <si>
    <t>Лампа светодиодная переменного тока ELAC (для ворот 5,0 - 9,0 метров)</t>
  </si>
  <si>
    <t xml:space="preserve">* - Засов подходит для калиток и ворот серий Profi и Colority Zinc
</t>
  </si>
  <si>
    <r>
      <t xml:space="preserve">Пульт ДУ 2к с динамическим кодом FLO2R-S </t>
    </r>
    <r>
      <rPr>
        <sz val="10"/>
        <color indexed="63"/>
        <rFont val="Arial"/>
        <family val="2"/>
        <charset val="204"/>
      </rPr>
      <t>(1 шт)</t>
    </r>
  </si>
  <si>
    <t xml:space="preserve">Проушины для навесного замка </t>
  </si>
  <si>
    <t>Проушины – 2 шт
Саморезы 5,5 х 19 – 8 шт</t>
  </si>
  <si>
    <r>
      <t xml:space="preserve">Фотоэлементы Slim EPS </t>
    </r>
    <r>
      <rPr>
        <sz val="10"/>
        <color indexed="63"/>
        <rFont val="Arial"/>
        <family val="2"/>
        <charset val="204"/>
      </rPr>
      <t>(комплект из 2х шт)</t>
    </r>
  </si>
  <si>
    <r>
      <t xml:space="preserve">Ригель для ворот
Medium </t>
    </r>
    <r>
      <rPr>
        <b/>
        <sz val="10"/>
        <color indexed="10"/>
        <rFont val="Arial"/>
        <family val="2"/>
        <charset val="204"/>
      </rPr>
      <t>NEW</t>
    </r>
    <r>
      <rPr>
        <b/>
        <sz val="10"/>
        <rFont val="Arial"/>
        <family val="2"/>
        <charset val="204"/>
      </rPr>
      <t xml:space="preserve"> (60x40), Colority Zinc</t>
    </r>
  </si>
  <si>
    <r>
      <t xml:space="preserve">Ригель в сборе - 1 шт
Саморезы 5,5х19 - 6 шт
</t>
    </r>
    <r>
      <rPr>
        <b/>
        <sz val="10"/>
        <rFont val="Arial"/>
        <family val="2"/>
        <charset val="204"/>
      </rPr>
      <t>(не подходит для ворот из круглой трубы 51 мм)</t>
    </r>
  </si>
  <si>
    <t>зеленый RAL 6005
серый RAL 7040
черный RAL 9005</t>
  </si>
  <si>
    <r>
      <rPr>
        <b/>
        <sz val="10"/>
        <rFont val="Arial"/>
        <family val="2"/>
        <charset val="204"/>
      </rPr>
      <t>ПРИМЕЧАНИЯ:</t>
    </r>
    <r>
      <rPr>
        <sz val="10"/>
        <rFont val="Arial"/>
        <family val="2"/>
        <charset val="204"/>
      </rPr>
      <t xml:space="preserve">
Цены указаны на  стандартные цвета. Возможно исполнение в других цветах стоимость по согласованию.</t>
    </r>
  </si>
  <si>
    <t>Cтандартные цвета Profi, Bastion, Medium по RAL: 1021, 3005, 5005, 6005, 7016, 7040, 8017
Cтандартные цвета Estet, Estet Plus, Colority Zinc по RAL: 3005, 6005, 7024, 8017, RR32</t>
  </si>
  <si>
    <t>* - подходит для любых ворот с прямоугольным профилем</t>
  </si>
  <si>
    <t xml:space="preserve">                                                                    5.12. Элементы ограждений Locinox</t>
  </si>
  <si>
    <t>Модель</t>
  </si>
  <si>
    <t>Размеры</t>
  </si>
  <si>
    <t>Комплект</t>
  </si>
  <si>
    <t>мин</t>
  </si>
  <si>
    <t>макс</t>
  </si>
  <si>
    <t>Комплект: Промышленный замок в металлическом корпусе*</t>
  </si>
  <si>
    <t>Замок LAKQ6060 (4040) U2**</t>
  </si>
  <si>
    <t>60мм</t>
  </si>
  <si>
    <t>80мм</t>
  </si>
  <si>
    <t>6005, 9005, Алюминий</t>
  </si>
  <si>
    <t>Ответная планка из полиамида</t>
  </si>
  <si>
    <t>SMKL QF</t>
  </si>
  <si>
    <t>40мм</t>
  </si>
  <si>
    <t>&gt;</t>
  </si>
  <si>
    <t>6005, 9005, 9010</t>
  </si>
  <si>
    <t>3006М</t>
  </si>
  <si>
    <t>Элемент быстрого монтажа</t>
  </si>
  <si>
    <t>QUICK-FIX</t>
  </si>
  <si>
    <t>Ответная планка SAKL QF</t>
  </si>
  <si>
    <t>Упорная часть</t>
  </si>
  <si>
    <t>Алюминий с резиновыми полосами</t>
  </si>
  <si>
    <t>Петля для промышленных ворот</t>
  </si>
  <si>
    <t>GBMU4DSHIELD12</t>
  </si>
  <si>
    <t>Сталь</t>
  </si>
  <si>
    <t>Петля с регулировкой в четырех направлениях</t>
  </si>
  <si>
    <t>Комплект: Электро механический замок в металлическом корпусе*</t>
  </si>
  <si>
    <t>LEKQ6060 U4</t>
  </si>
  <si>
    <t>GBMU4DSHIELD16</t>
  </si>
  <si>
    <t>3006R</t>
  </si>
  <si>
    <t>GBMU4D16Z</t>
  </si>
  <si>
    <t>GBMU4D20Z</t>
  </si>
  <si>
    <t>G90Z-M20</t>
  </si>
  <si>
    <t>Петля с регулировкой в одном направлении</t>
  </si>
  <si>
    <t>Комплект : Замок в полиамидном корпусе*</t>
  </si>
  <si>
    <t>LAKZ6060 (4040) P1**</t>
  </si>
  <si>
    <t>Петля универсальная</t>
  </si>
  <si>
    <r>
      <t xml:space="preserve"> GAM12 130 мм </t>
    </r>
    <r>
      <rPr>
        <sz val="10"/>
        <rFont val="Arial"/>
        <family val="2"/>
        <charset val="204"/>
      </rPr>
      <t>(для калиток Эконом)</t>
    </r>
  </si>
  <si>
    <t>50 штук</t>
  </si>
  <si>
    <t>Петля универсального открывания</t>
  </si>
  <si>
    <t>3006P</t>
  </si>
  <si>
    <t>3012VCA</t>
  </si>
  <si>
    <r>
      <t xml:space="preserve"> GAM12 150 мм </t>
    </r>
    <r>
      <rPr>
        <sz val="10"/>
        <rFont val="Arial"/>
        <family val="2"/>
        <charset val="204"/>
      </rPr>
      <t>(для ворот Эконом)</t>
    </r>
  </si>
  <si>
    <t>Ригель створки ворот</t>
  </si>
  <si>
    <t>VSF QF</t>
  </si>
  <si>
    <t>мин 40</t>
  </si>
  <si>
    <t>+140</t>
  </si>
  <si>
    <t>+100</t>
  </si>
  <si>
    <t>Основная часть - алюминий, Запорная часть - цинк</t>
  </si>
  <si>
    <t>Комплект: Врезной замок HYBRID*</t>
  </si>
  <si>
    <t>HYBRID 6060</t>
  </si>
  <si>
    <t>отсутствует</t>
  </si>
  <si>
    <t>Фиксатор ригелей ворот</t>
  </si>
  <si>
    <t>OGS</t>
  </si>
  <si>
    <t>40-50-60</t>
  </si>
  <si>
    <t xml:space="preserve">ригелей VSF VSA </t>
  </si>
  <si>
    <t xml:space="preserve">Полиэтилен армированный стекловолокном                     </t>
  </si>
  <si>
    <t>Ручки</t>
  </si>
  <si>
    <t>3006M,   алюминий</t>
  </si>
  <si>
    <t>Цилиндр и ключи</t>
  </si>
  <si>
    <t>3012G33Z, 3 штуки</t>
  </si>
  <si>
    <t>Фиксатор створки ворот</t>
  </si>
  <si>
    <t>UGC</t>
  </si>
  <si>
    <t>Алюмин</t>
  </si>
  <si>
    <t>+40</t>
  </si>
  <si>
    <t>Положение крюка под нижним профилем ворот</t>
  </si>
  <si>
    <t>Защитная накладка для замка</t>
  </si>
  <si>
    <t>3020-HYB, цвет - черный</t>
  </si>
  <si>
    <t>Невидимый гидравлический доводчик с комплектом петель</t>
  </si>
  <si>
    <t>INTERIO</t>
  </si>
  <si>
    <t>для створок 
массой до 150 кг
и профилем рамки 50 или 60 мм</t>
  </si>
  <si>
    <t>встраивается в рамку калитки или ворот</t>
  </si>
  <si>
    <t>ответная планка SHKM</t>
  </si>
  <si>
    <t>Цвет алюминий</t>
  </si>
  <si>
    <t>Доводчик гидравл. для любого расп. петель</t>
  </si>
  <si>
    <t>LION</t>
  </si>
  <si>
    <t>для створок 
весом до 75 кг или шириной до 1,1 м</t>
  </si>
  <si>
    <t>Регулируемые скорость и сила закрытия 
Цвет: RAL9005, ZILV</t>
  </si>
  <si>
    <t>Комплект: Врезной замок FORTYLOCK*</t>
  </si>
  <si>
    <t xml:space="preserve">FORTYLOCKSET40ALUSTD </t>
  </si>
  <si>
    <t>40 мм</t>
  </si>
  <si>
    <t>Доводчик гидравл. поливалентный</t>
  </si>
  <si>
    <t>SAMSON-2</t>
  </si>
  <si>
    <t>для створок 
весом до 150 кг и шириной до 2,0 м</t>
  </si>
  <si>
    <t xml:space="preserve">Регулируемые скорость и сила закрытия </t>
  </si>
  <si>
    <t>3012-54-STD-VSZ, 3 штуки</t>
  </si>
  <si>
    <t>Доводчик гидравлический и петля (два-в-одном), 180°</t>
  </si>
  <si>
    <t>MAMMOTH</t>
  </si>
  <si>
    <t>для створок 
весом до 150 кг и шириной до 1,5 м</t>
  </si>
  <si>
    <t>Регулируемые скорость и сила закрытия</t>
  </si>
  <si>
    <t>пластик</t>
  </si>
  <si>
    <t>Ответная планка SFKI</t>
  </si>
  <si>
    <t>Комплект: Замок для откатных ворот*</t>
  </si>
  <si>
    <t>LSKZ6060 U2</t>
  </si>
  <si>
    <t>Доводчик регулируемый (без рельсы)</t>
  </si>
  <si>
    <t>VERTICLOSE</t>
  </si>
  <si>
    <t>Регулируемые скорость и сила закрытия. Отбойник прилагается в комплекте</t>
  </si>
  <si>
    <t>Фиксатор створки ворот антивандальный</t>
  </si>
  <si>
    <t>HOOK-IN</t>
  </si>
  <si>
    <t>Предотвращает взлом ворот с помощью лома</t>
  </si>
  <si>
    <t>Нержавеющая сталь</t>
  </si>
  <si>
    <t>Алюминий</t>
  </si>
  <si>
    <t xml:space="preserve">*Стоимость комплекта складывается из замка (ручки, цилиндр, ключи – отдельно не продаются) и ответной планки
</t>
  </si>
  <si>
    <t>**6060 (4040) – поддерживается на складе для 60 и 40 профиля</t>
  </si>
  <si>
    <t>Дополнительно можно заказать любую продукцию из каталога Locinox, сроки поставки и цену узнавайте в отделах продаж</t>
  </si>
  <si>
    <t xml:space="preserve">Все цены указаны с НДС на складе завода Grand Line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</si>
</sst>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#,##0.00_р_.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b/>
      <sz val="14"/>
      <color indexed="10"/>
      <name val="Arial"/>
      <family val="2"/>
      <charset val="204"/>
    </font>
    <font>
      <b/>
      <sz val="12"/>
      <name val="Arial"/>
      <family val="2"/>
      <charset val="204"/>
    </font>
    <font>
      <b/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indexed="63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6"/>
      <name val="Arial"/>
      <family val="2"/>
      <charset val="204"/>
    </font>
    <font>
      <b/>
      <sz val="16"/>
      <color indexed="10"/>
      <name val="Arial"/>
      <family val="2"/>
      <charset val="204"/>
    </font>
    <font>
      <b/>
      <sz val="16"/>
      <color indexed="63"/>
      <name val="Arial"/>
      <family val="2"/>
      <charset val="204"/>
    </font>
    <font>
      <b/>
      <sz val="14"/>
      <color indexed="63"/>
      <name val="Arial"/>
      <family val="2"/>
      <charset val="204"/>
    </font>
    <font>
      <b/>
      <sz val="14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22"/>
      <name val="Arial"/>
      <family val="2"/>
      <charset val="204"/>
    </font>
    <font>
      <i/>
      <sz val="10"/>
      <name val="Arial"/>
      <family val="2"/>
      <charset val="204"/>
    </font>
    <font>
      <sz val="10"/>
      <color indexed="22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b/>
      <vertAlign val="superscript"/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indexed="63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1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1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504">
    <xf numFmtId="0" fontId="0" fillId="0" borderId="0" xfId="0"/>
    <xf numFmtId="0" fontId="3" fillId="0" borderId="0" xfId="1" applyFont="1" applyFill="1" applyAlignment="1">
      <alignment horizontal="left"/>
    </xf>
    <xf numFmtId="0" fontId="4" fillId="0" borderId="0" xfId="2" applyFont="1"/>
    <xf numFmtId="0" fontId="5" fillId="0" borderId="0" xfId="2" applyFont="1"/>
    <xf numFmtId="0" fontId="6" fillId="0" borderId="1" xfId="2" applyFont="1" applyBorder="1" applyAlignment="1" applyProtection="1">
      <alignment horizontal="center"/>
      <protection hidden="1"/>
    </xf>
    <xf numFmtId="0" fontId="6" fillId="0" borderId="1" xfId="2" applyFont="1" applyBorder="1" applyProtection="1">
      <protection hidden="1"/>
    </xf>
    <xf numFmtId="0" fontId="4" fillId="0" borderId="1" xfId="2" applyFont="1" applyBorder="1" applyAlignment="1">
      <alignment horizontal="right" vertical="top"/>
    </xf>
    <xf numFmtId="0" fontId="4" fillId="0" borderId="1" xfId="2" applyFont="1" applyBorder="1" applyAlignment="1">
      <alignment horizontal="right"/>
    </xf>
    <xf numFmtId="14" fontId="4" fillId="0" borderId="1" xfId="2" applyNumberFormat="1" applyFont="1" applyBorder="1" applyAlignment="1">
      <alignment horizontal="center"/>
    </xf>
    <xf numFmtId="0" fontId="5" fillId="0" borderId="0" xfId="2" applyFont="1"/>
    <xf numFmtId="1" fontId="8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2" applyNumberFormat="1" applyFont="1" applyBorder="1" applyAlignment="1">
      <alignment horizontal="center" vertical="center" wrapText="1"/>
    </xf>
    <xf numFmtId="1" fontId="4" fillId="0" borderId="2" xfId="2" applyNumberFormat="1" applyFont="1" applyBorder="1" applyAlignment="1">
      <alignment horizontal="right" vertical="center"/>
    </xf>
    <xf numFmtId="14" fontId="9" fillId="0" borderId="2" xfId="2" applyNumberFormat="1" applyFont="1" applyBorder="1" applyAlignment="1">
      <alignment horizontal="center"/>
    </xf>
    <xf numFmtId="14" fontId="9" fillId="0" borderId="0" xfId="2" applyNumberFormat="1" applyFont="1" applyAlignment="1">
      <alignment horizontal="center"/>
    </xf>
    <xf numFmtId="0" fontId="9" fillId="2" borderId="3" xfId="2" applyFont="1" applyFill="1" applyBorder="1" applyAlignment="1" applyProtection="1">
      <alignment horizontal="center" vertical="center" wrapText="1"/>
      <protection hidden="1"/>
    </xf>
    <xf numFmtId="0" fontId="10" fillId="2" borderId="3" xfId="2" applyFont="1" applyFill="1" applyBorder="1" applyAlignment="1" applyProtection="1">
      <alignment horizontal="center" vertical="center" wrapText="1"/>
      <protection hidden="1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9" fillId="0" borderId="4" xfId="2" applyFont="1" applyBorder="1" applyAlignment="1" applyProtection="1">
      <alignment horizontal="center" vertical="center" wrapText="1"/>
      <protection hidden="1"/>
    </xf>
    <xf numFmtId="0" fontId="10" fillId="0" borderId="5" xfId="2" applyFont="1" applyBorder="1" applyAlignment="1" applyProtection="1">
      <alignment horizontal="center" vertical="center" wrapText="1"/>
      <protection hidden="1"/>
    </xf>
    <xf numFmtId="0" fontId="4" fillId="0" borderId="5" xfId="2" applyFont="1" applyBorder="1" applyAlignment="1" applyProtection="1">
      <alignment horizontal="center" vertical="center" wrapText="1"/>
      <protection hidden="1"/>
    </xf>
    <xf numFmtId="0" fontId="9" fillId="0" borderId="3" xfId="2" applyFont="1" applyBorder="1" applyAlignment="1" applyProtection="1">
      <alignment horizontal="center" vertical="center" wrapText="1"/>
      <protection hidden="1"/>
    </xf>
    <xf numFmtId="0" fontId="9" fillId="0" borderId="5" xfId="2" applyFont="1" applyBorder="1" applyAlignment="1" applyProtection="1">
      <alignment horizontal="center" vertical="center" wrapText="1"/>
      <protection hidden="1"/>
    </xf>
    <xf numFmtId="0" fontId="9" fillId="0" borderId="6" xfId="2" applyFont="1" applyBorder="1" applyAlignment="1" applyProtection="1">
      <alignment horizontal="center" vertical="center" wrapText="1"/>
      <protection hidden="1"/>
    </xf>
    <xf numFmtId="0" fontId="9" fillId="0" borderId="7" xfId="2" applyFont="1" applyBorder="1" applyAlignment="1" applyProtection="1">
      <alignment horizontal="center" vertical="center" wrapText="1"/>
      <protection hidden="1"/>
    </xf>
    <xf numFmtId="0" fontId="9" fillId="0" borderId="8" xfId="2" applyFont="1" applyBorder="1" applyAlignment="1" applyProtection="1">
      <alignment horizontal="center" vertical="center" wrapText="1"/>
      <protection hidden="1"/>
    </xf>
    <xf numFmtId="0" fontId="10" fillId="0" borderId="3" xfId="2" applyFont="1" applyBorder="1" applyAlignment="1" applyProtection="1">
      <alignment horizontal="center" vertical="center" wrapText="1"/>
      <protection hidden="1"/>
    </xf>
    <xf numFmtId="0" fontId="9" fillId="0" borderId="9" xfId="2" applyFont="1" applyBorder="1" applyAlignment="1" applyProtection="1">
      <alignment horizontal="center" vertical="center" wrapText="1"/>
      <protection hidden="1"/>
    </xf>
    <xf numFmtId="0" fontId="9" fillId="0" borderId="0" xfId="2" applyFont="1" applyAlignment="1" applyProtection="1">
      <alignment horizontal="center" vertical="center" wrapText="1"/>
      <protection hidden="1"/>
    </xf>
    <xf numFmtId="0" fontId="9" fillId="0" borderId="10" xfId="2" applyFont="1" applyBorder="1" applyAlignment="1" applyProtection="1">
      <alignment horizontal="center" vertical="center" wrapText="1"/>
      <protection hidden="1"/>
    </xf>
    <xf numFmtId="0" fontId="9" fillId="0" borderId="11" xfId="2" applyFont="1" applyBorder="1" applyAlignment="1" applyProtection="1">
      <alignment horizontal="center" vertical="center" wrapText="1"/>
      <protection hidden="1"/>
    </xf>
    <xf numFmtId="0" fontId="9" fillId="0" borderId="12" xfId="2" applyFont="1" applyBorder="1" applyAlignment="1" applyProtection="1">
      <alignment horizontal="center" vertical="center" wrapText="1"/>
      <protection hidden="1"/>
    </xf>
    <xf numFmtId="0" fontId="9" fillId="0" borderId="13" xfId="2" applyFont="1" applyBorder="1" applyAlignment="1" applyProtection="1">
      <alignment horizontal="center" vertical="center" wrapText="1"/>
      <protection hidden="1"/>
    </xf>
    <xf numFmtId="0" fontId="9" fillId="0" borderId="3" xfId="2" applyFont="1" applyBorder="1" applyAlignment="1" applyProtection="1">
      <alignment horizontal="center" vertical="center" wrapText="1"/>
      <protection hidden="1"/>
    </xf>
    <xf numFmtId="0" fontId="9" fillId="0" borderId="5" xfId="2" applyFont="1" applyBorder="1" applyAlignment="1" applyProtection="1">
      <alignment horizontal="center" vertical="center" wrapText="1"/>
      <protection hidden="1"/>
    </xf>
    <xf numFmtId="0" fontId="9" fillId="2" borderId="11" xfId="2" applyFont="1" applyFill="1" applyBorder="1" applyAlignment="1" applyProtection="1">
      <alignment horizontal="center" vertical="center" wrapText="1"/>
      <protection hidden="1"/>
    </xf>
    <xf numFmtId="0" fontId="9" fillId="2" borderId="12" xfId="2" applyFont="1" applyFill="1" applyBorder="1" applyAlignment="1" applyProtection="1">
      <alignment horizontal="center" vertical="center" wrapText="1"/>
      <protection hidden="1"/>
    </xf>
    <xf numFmtId="0" fontId="9" fillId="2" borderId="13" xfId="2" applyFont="1" applyFill="1" applyBorder="1" applyAlignment="1" applyProtection="1">
      <alignment horizontal="center" vertical="center" wrapText="1"/>
      <protection hidden="1"/>
    </xf>
    <xf numFmtId="0" fontId="10" fillId="2" borderId="11" xfId="2" applyFont="1" applyFill="1" applyBorder="1" applyAlignment="1" applyProtection="1">
      <alignment horizontal="center" vertical="center" wrapText="1"/>
      <protection hidden="1"/>
    </xf>
    <xf numFmtId="0" fontId="10" fillId="2" borderId="13" xfId="2" applyFont="1" applyFill="1" applyBorder="1" applyAlignment="1" applyProtection="1">
      <alignment horizontal="center" vertical="center" wrapText="1"/>
      <protection hidden="1"/>
    </xf>
    <xf numFmtId="0" fontId="9" fillId="2" borderId="3" xfId="2" applyFont="1" applyFill="1" applyBorder="1" applyAlignment="1">
      <alignment horizontal="center" vertical="center" wrapText="1"/>
    </xf>
    <xf numFmtId="0" fontId="14" fillId="0" borderId="11" xfId="2" applyFont="1" applyBorder="1" applyAlignment="1" applyProtection="1">
      <alignment horizontal="center" vertical="center" wrapText="1"/>
      <protection hidden="1"/>
    </xf>
    <xf numFmtId="0" fontId="14" fillId="0" borderId="13" xfId="2" applyFont="1" applyBorder="1" applyAlignment="1" applyProtection="1">
      <alignment horizontal="center" vertical="center" wrapText="1"/>
      <protection hidden="1"/>
    </xf>
    <xf numFmtId="0" fontId="15" fillId="0" borderId="0" xfId="2" applyFont="1"/>
    <xf numFmtId="0" fontId="9" fillId="2" borderId="14" xfId="2" applyFont="1" applyFill="1" applyBorder="1" applyAlignment="1" applyProtection="1">
      <alignment horizontal="center" vertical="center" wrapText="1"/>
      <protection hidden="1"/>
    </xf>
    <xf numFmtId="0" fontId="9" fillId="2" borderId="2" xfId="2" applyFont="1" applyFill="1" applyBorder="1" applyAlignment="1" applyProtection="1">
      <alignment horizontal="center" vertical="center" wrapText="1"/>
      <protection hidden="1"/>
    </xf>
    <xf numFmtId="0" fontId="9" fillId="2" borderId="15" xfId="2" applyFont="1" applyFill="1" applyBorder="1" applyAlignment="1" applyProtection="1">
      <alignment horizontal="center" vertical="center" wrapText="1"/>
      <protection hidden="1"/>
    </xf>
    <xf numFmtId="0" fontId="10" fillId="2" borderId="3" xfId="2" applyFont="1" applyFill="1" applyBorder="1" applyAlignment="1" applyProtection="1">
      <alignment horizontal="center" vertical="center" wrapText="1"/>
      <protection hidden="1"/>
    </xf>
    <xf numFmtId="0" fontId="14" fillId="0" borderId="3" xfId="2" applyFont="1" applyBorder="1" applyAlignment="1" applyProtection="1">
      <alignment horizontal="center" vertical="center" wrapText="1"/>
      <protection hidden="1"/>
    </xf>
    <xf numFmtId="0" fontId="16" fillId="0" borderId="4" xfId="2" applyFont="1" applyBorder="1" applyAlignment="1" applyProtection="1">
      <alignment horizontal="center" vertical="center" wrapText="1"/>
      <protection hidden="1"/>
    </xf>
    <xf numFmtId="0" fontId="4" fillId="0" borderId="3" xfId="2" applyFont="1" applyBorder="1" applyAlignment="1" applyProtection="1">
      <alignment horizontal="center" vertical="center" wrapText="1"/>
      <protection hidden="1"/>
    </xf>
    <xf numFmtId="0" fontId="4" fillId="0" borderId="0" xfId="2" applyFont="1" applyAlignment="1" applyProtection="1">
      <alignment horizontal="center" vertical="center" wrapText="1"/>
      <protection hidden="1"/>
    </xf>
    <xf numFmtId="0" fontId="16" fillId="0" borderId="8" xfId="2" applyFont="1" applyBorder="1" applyAlignment="1" applyProtection="1">
      <alignment horizontal="center" vertical="center" wrapText="1"/>
      <protection hidden="1"/>
    </xf>
    <xf numFmtId="164" fontId="4" fillId="0" borderId="3" xfId="2" applyNumberFormat="1" applyFont="1" applyBorder="1" applyAlignment="1" applyProtection="1">
      <alignment horizontal="center" vertical="center"/>
      <protection hidden="1"/>
    </xf>
    <xf numFmtId="0" fontId="16" fillId="0" borderId="5" xfId="2" applyFont="1" applyBorder="1" applyAlignment="1" applyProtection="1">
      <alignment horizontal="center" vertical="center" wrapText="1"/>
      <protection hidden="1"/>
    </xf>
    <xf numFmtId="0" fontId="20" fillId="0" borderId="3" xfId="2" applyFont="1" applyBorder="1" applyAlignment="1" applyProtection="1">
      <alignment horizontal="center" vertical="center" wrapText="1"/>
      <protection hidden="1"/>
    </xf>
    <xf numFmtId="0" fontId="20" fillId="0" borderId="4" xfId="2" applyFont="1" applyBorder="1" applyAlignment="1" applyProtection="1">
      <alignment horizontal="center" vertical="center" wrapText="1"/>
      <protection hidden="1"/>
    </xf>
    <xf numFmtId="0" fontId="20" fillId="0" borderId="8" xfId="2" applyFont="1" applyBorder="1" applyAlignment="1" applyProtection="1">
      <alignment horizontal="center" vertical="center" wrapText="1"/>
      <protection hidden="1"/>
    </xf>
    <xf numFmtId="0" fontId="20" fillId="0" borderId="5" xfId="2" applyFont="1" applyBorder="1" applyAlignment="1" applyProtection="1">
      <alignment horizontal="center" vertical="center" wrapText="1"/>
      <protection hidden="1"/>
    </xf>
    <xf numFmtId="0" fontId="21" fillId="2" borderId="3" xfId="2" applyFont="1" applyFill="1" applyBorder="1" applyAlignment="1">
      <alignment horizontal="center" vertical="center"/>
    </xf>
    <xf numFmtId="0" fontId="22" fillId="0" borderId="0" xfId="2" applyFont="1"/>
    <xf numFmtId="0" fontId="21" fillId="3" borderId="3" xfId="2" applyFont="1" applyFill="1" applyBorder="1" applyAlignment="1">
      <alignment horizontal="center" vertical="center" wrapText="1"/>
    </xf>
    <xf numFmtId="0" fontId="22" fillId="0" borderId="3" xfId="2" applyFont="1" applyBorder="1" applyAlignment="1">
      <alignment horizontal="left" vertical="center" wrapText="1"/>
    </xf>
    <xf numFmtId="0" fontId="4" fillId="0" borderId="3" xfId="2" applyFont="1" applyBorder="1" applyAlignment="1" applyProtection="1">
      <alignment horizontal="center" vertical="center" wrapText="1"/>
      <protection hidden="1"/>
    </xf>
    <xf numFmtId="0" fontId="4" fillId="0" borderId="3" xfId="2" applyFont="1" applyBorder="1" applyAlignment="1" applyProtection="1">
      <alignment horizontal="left" vertical="center"/>
      <protection hidden="1"/>
    </xf>
    <xf numFmtId="0" fontId="4" fillId="0" borderId="3" xfId="2" applyFont="1" applyBorder="1" applyAlignment="1" applyProtection="1">
      <alignment horizontal="left" vertical="center" wrapText="1"/>
      <protection hidden="1"/>
    </xf>
    <xf numFmtId="0" fontId="4" fillId="4" borderId="3" xfId="2" applyFont="1" applyFill="1" applyBorder="1" applyAlignment="1" applyProtection="1">
      <alignment horizontal="left" vertical="center" wrapText="1"/>
      <protection hidden="1"/>
    </xf>
    <xf numFmtId="0" fontId="9" fillId="0" borderId="3" xfId="2" applyFont="1" applyBorder="1" applyAlignment="1">
      <alignment horizontal="left" vertical="center" wrapText="1"/>
    </xf>
    <xf numFmtId="0" fontId="4" fillId="5" borderId="3" xfId="2" applyFont="1" applyFill="1" applyBorder="1" applyAlignment="1">
      <alignment horizontal="center" vertical="center"/>
    </xf>
    <xf numFmtId="10" fontId="4" fillId="0" borderId="4" xfId="2" applyNumberFormat="1" applyFont="1" applyBorder="1" applyAlignment="1">
      <alignment horizontal="center" vertical="center"/>
    </xf>
    <xf numFmtId="0" fontId="4" fillId="0" borderId="0" xfId="2" applyFont="1" applyAlignment="1" applyProtection="1">
      <alignment horizontal="center" vertical="center"/>
      <protection hidden="1"/>
    </xf>
    <xf numFmtId="10" fontId="4" fillId="0" borderId="5" xfId="2" applyNumberFormat="1" applyFont="1" applyBorder="1" applyAlignment="1">
      <alignment horizontal="center" vertical="center"/>
    </xf>
    <xf numFmtId="0" fontId="23" fillId="0" borderId="0" xfId="2" applyFont="1"/>
    <xf numFmtId="0" fontId="6" fillId="0" borderId="1" xfId="2" applyFont="1" applyBorder="1" applyAlignment="1">
      <alignment horizontal="center" vertical="center"/>
    </xf>
    <xf numFmtId="0" fontId="13" fillId="0" borderId="1" xfId="2" applyFont="1" applyBorder="1"/>
    <xf numFmtId="0" fontId="4" fillId="0" borderId="1" xfId="2" applyFont="1" applyBorder="1" applyAlignment="1">
      <alignment horizontal="right" vertical="center"/>
    </xf>
    <xf numFmtId="14" fontId="4" fillId="0" borderId="1" xfId="2" applyNumberFormat="1" applyFont="1" applyBorder="1" applyAlignment="1">
      <alignment horizontal="center" vertical="center"/>
    </xf>
    <xf numFmtId="0" fontId="22" fillId="0" borderId="0" xfId="2" applyFont="1" applyAlignment="1">
      <alignment vertical="center"/>
    </xf>
    <xf numFmtId="1" fontId="3" fillId="0" borderId="0" xfId="1" applyNumberFormat="1" applyFont="1" applyFill="1" applyBorder="1" applyAlignment="1" applyProtection="1">
      <alignment horizontal="center" vertical="center" wrapText="1"/>
    </xf>
    <xf numFmtId="1" fontId="8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2" applyFont="1" applyAlignment="1">
      <alignment horizontal="right"/>
    </xf>
    <xf numFmtId="0" fontId="9" fillId="3" borderId="3" xfId="2" applyFont="1" applyFill="1" applyBorder="1" applyAlignment="1" applyProtection="1">
      <alignment horizontal="center" vertical="center" wrapText="1"/>
      <protection hidden="1"/>
    </xf>
    <xf numFmtId="0" fontId="9" fillId="3" borderId="3" xfId="2" applyFont="1" applyFill="1" applyBorder="1" applyAlignment="1" applyProtection="1">
      <alignment horizontal="center" vertical="center" wrapText="1"/>
      <protection hidden="1"/>
    </xf>
    <xf numFmtId="3" fontId="9" fillId="3" borderId="3" xfId="2" applyNumberFormat="1" applyFont="1" applyFill="1" applyBorder="1" applyAlignment="1" applyProtection="1">
      <alignment horizontal="center" vertical="center" wrapText="1"/>
      <protection hidden="1"/>
    </xf>
    <xf numFmtId="3" fontId="4" fillId="0" borderId="0" xfId="2" applyNumberFormat="1" applyFont="1" applyAlignment="1" applyProtection="1">
      <alignment horizontal="center" vertical="center" wrapText="1"/>
      <protection hidden="1"/>
    </xf>
    <xf numFmtId="0" fontId="9" fillId="3" borderId="6" xfId="2" applyFont="1" applyFill="1" applyBorder="1" applyAlignment="1" applyProtection="1">
      <alignment horizontal="center" vertical="center" wrapText="1"/>
      <protection hidden="1"/>
    </xf>
    <xf numFmtId="0" fontId="9" fillId="3" borderId="7" xfId="2" applyFont="1" applyFill="1" applyBorder="1" applyAlignment="1" applyProtection="1">
      <alignment horizontal="center" vertical="center" wrapText="1"/>
      <protection hidden="1"/>
    </xf>
    <xf numFmtId="0" fontId="9" fillId="3" borderId="17" xfId="2" applyFont="1" applyFill="1" applyBorder="1" applyAlignment="1" applyProtection="1">
      <alignment horizontal="center" vertical="center" wrapText="1"/>
      <protection hidden="1"/>
    </xf>
    <xf numFmtId="0" fontId="22" fillId="0" borderId="3" xfId="2" applyFont="1" applyBorder="1" applyAlignment="1" applyProtection="1">
      <alignment horizontal="center" vertical="center" wrapText="1"/>
      <protection hidden="1"/>
    </xf>
    <xf numFmtId="0" fontId="9" fillId="0" borderId="3" xfId="2" applyFont="1" applyBorder="1" applyAlignment="1" applyProtection="1">
      <alignment horizontal="left" vertical="center" wrapText="1"/>
      <protection hidden="1"/>
    </xf>
    <xf numFmtId="164" fontId="22" fillId="0" borderId="3" xfId="2" applyNumberFormat="1" applyFont="1" applyBorder="1" applyAlignment="1" applyProtection="1">
      <alignment horizontal="center" vertical="center"/>
      <protection hidden="1"/>
    </xf>
    <xf numFmtId="2" fontId="22" fillId="0" borderId="3" xfId="2" applyNumberFormat="1" applyFont="1" applyBorder="1" applyAlignment="1" applyProtection="1">
      <alignment horizontal="center" vertical="center"/>
      <protection hidden="1"/>
    </xf>
    <xf numFmtId="4" fontId="22" fillId="0" borderId="3" xfId="2" applyNumberFormat="1" applyFont="1" applyBorder="1" applyAlignment="1" applyProtection="1">
      <alignment horizontal="center" vertical="center"/>
      <protection hidden="1"/>
    </xf>
    <xf numFmtId="0" fontId="22" fillId="0" borderId="3" xfId="2" applyFont="1" applyBorder="1" applyAlignment="1" applyProtection="1">
      <alignment horizontal="center" vertical="center" wrapText="1"/>
      <protection hidden="1"/>
    </xf>
    <xf numFmtId="0" fontId="9" fillId="0" borderId="3" xfId="2" applyFont="1" applyBorder="1" applyAlignment="1" applyProtection="1">
      <alignment horizontal="center" vertical="center"/>
      <protection hidden="1"/>
    </xf>
    <xf numFmtId="0" fontId="22" fillId="0" borderId="0" xfId="2" applyFont="1" applyAlignment="1" applyProtection="1">
      <alignment horizontal="center" vertical="center"/>
      <protection hidden="1"/>
    </xf>
    <xf numFmtId="0" fontId="22" fillId="0" borderId="3" xfId="2" applyFont="1" applyBorder="1" applyAlignment="1" applyProtection="1">
      <alignment vertical="center"/>
      <protection hidden="1"/>
    </xf>
    <xf numFmtId="0" fontId="9" fillId="0" borderId="3" xfId="2" applyFont="1" applyBorder="1" applyAlignment="1" applyProtection="1">
      <alignment horizontal="left" vertical="center" wrapText="1"/>
      <protection hidden="1"/>
    </xf>
    <xf numFmtId="0" fontId="9" fillId="0" borderId="4" xfId="2" applyFont="1" applyBorder="1" applyAlignment="1" applyProtection="1">
      <alignment horizontal="left" vertical="center" wrapText="1"/>
      <protection hidden="1"/>
    </xf>
    <xf numFmtId="0" fontId="4" fillId="0" borderId="4" xfId="2" applyFont="1" applyBorder="1" applyAlignment="1" applyProtection="1">
      <alignment horizontal="center" vertical="center" wrapText="1"/>
      <protection hidden="1"/>
    </xf>
    <xf numFmtId="0" fontId="22" fillId="0" borderId="3" xfId="2" applyFont="1" applyBorder="1" applyAlignment="1">
      <alignment horizontal="center"/>
    </xf>
    <xf numFmtId="2" fontId="22" fillId="0" borderId="3" xfId="2" applyNumberFormat="1" applyFont="1" applyBorder="1" applyAlignment="1" applyProtection="1">
      <alignment horizontal="center" vertical="center"/>
      <protection hidden="1"/>
    </xf>
    <xf numFmtId="0" fontId="9" fillId="0" borderId="3" xfId="2" applyFont="1" applyBorder="1" applyAlignment="1" applyProtection="1">
      <alignment horizontal="center" vertical="center"/>
      <protection hidden="1"/>
    </xf>
    <xf numFmtId="0" fontId="9" fillId="0" borderId="8" xfId="2" applyFont="1" applyBorder="1" applyAlignment="1" applyProtection="1">
      <alignment horizontal="left" vertical="center" wrapText="1"/>
      <protection hidden="1"/>
    </xf>
    <xf numFmtId="0" fontId="22" fillId="0" borderId="3" xfId="2" applyFont="1" applyBorder="1" applyAlignment="1">
      <alignment horizontal="center"/>
    </xf>
    <xf numFmtId="0" fontId="22" fillId="0" borderId="3" xfId="2" applyFont="1" applyBorder="1" applyAlignment="1">
      <alignment horizontal="center" vertical="center"/>
    </xf>
    <xf numFmtId="0" fontId="4" fillId="0" borderId="8" xfId="2" applyFont="1" applyBorder="1" applyAlignment="1" applyProtection="1">
      <alignment horizontal="center" vertical="center" wrapText="1"/>
      <protection hidden="1"/>
    </xf>
    <xf numFmtId="0" fontId="22" fillId="0" borderId="3" xfId="2" applyFont="1" applyBorder="1" applyAlignment="1" applyProtection="1">
      <alignment horizontal="center" vertical="center"/>
      <protection hidden="1"/>
    </xf>
    <xf numFmtId="0" fontId="9" fillId="0" borderId="5" xfId="2" applyFont="1" applyBorder="1" applyAlignment="1" applyProtection="1">
      <alignment horizontal="left" vertical="center" wrapText="1"/>
      <protection hidden="1"/>
    </xf>
    <xf numFmtId="0" fontId="4" fillId="0" borderId="5" xfId="2" applyFont="1" applyBorder="1" applyAlignment="1" applyProtection="1">
      <alignment horizontal="center" vertical="center" wrapText="1"/>
      <protection hidden="1"/>
    </xf>
    <xf numFmtId="0" fontId="9" fillId="0" borderId="6" xfId="2" applyFont="1" applyBorder="1" applyAlignment="1" applyProtection="1">
      <alignment horizontal="left" wrapText="1"/>
      <protection hidden="1"/>
    </xf>
    <xf numFmtId="0" fontId="9" fillId="0" borderId="7" xfId="2" applyFont="1" applyBorder="1" applyAlignment="1" applyProtection="1">
      <alignment horizontal="left" wrapText="1"/>
      <protection hidden="1"/>
    </xf>
    <xf numFmtId="0" fontId="9" fillId="0" borderId="6" xfId="2" applyFont="1" applyBorder="1" applyAlignment="1" applyProtection="1">
      <alignment horizontal="left" vertical="center" wrapText="1"/>
      <protection hidden="1"/>
    </xf>
    <xf numFmtId="0" fontId="9" fillId="0" borderId="7" xfId="2" applyFont="1" applyBorder="1" applyAlignment="1" applyProtection="1">
      <alignment horizontal="left" vertical="center" wrapText="1"/>
      <protection hidden="1"/>
    </xf>
    <xf numFmtId="2" fontId="22" fillId="0" borderId="3" xfId="2" applyNumberFormat="1" applyFont="1" applyBorder="1" applyAlignment="1" applyProtection="1">
      <alignment horizontal="center" vertical="center" wrapText="1"/>
      <protection hidden="1"/>
    </xf>
    <xf numFmtId="2" fontId="22" fillId="0" borderId="3" xfId="2" applyNumberFormat="1" applyFont="1" applyBorder="1" applyAlignment="1" applyProtection="1">
      <alignment horizontal="center" vertical="center" wrapText="1"/>
      <protection hidden="1"/>
    </xf>
    <xf numFmtId="0" fontId="4" fillId="0" borderId="3" xfId="2" applyFont="1" applyBorder="1"/>
    <xf numFmtId="0" fontId="22" fillId="0" borderId="4" xfId="2" applyFont="1" applyBorder="1" applyAlignment="1" applyProtection="1">
      <alignment horizontal="center" vertical="center"/>
      <protection hidden="1"/>
    </xf>
    <xf numFmtId="0" fontId="9" fillId="0" borderId="11" xfId="2" applyFont="1" applyBorder="1" applyAlignment="1" applyProtection="1">
      <alignment horizontal="left" vertical="center" wrapText="1"/>
      <protection hidden="1"/>
    </xf>
    <xf numFmtId="0" fontId="9" fillId="0" borderId="13" xfId="2" applyFont="1" applyBorder="1" applyAlignment="1" applyProtection="1">
      <alignment horizontal="left" vertical="center" wrapText="1"/>
      <protection hidden="1"/>
    </xf>
    <xf numFmtId="0" fontId="22" fillId="0" borderId="4" xfId="2" applyFont="1" applyBorder="1" applyAlignment="1" applyProtection="1">
      <alignment horizontal="center" vertical="center" wrapText="1"/>
      <protection hidden="1"/>
    </xf>
    <xf numFmtId="2" fontId="22" fillId="0" borderId="4" xfId="2" applyNumberFormat="1" applyFont="1" applyBorder="1" applyAlignment="1" applyProtection="1">
      <alignment horizontal="center" vertical="center" wrapText="1"/>
      <protection hidden="1"/>
    </xf>
    <xf numFmtId="0" fontId="22" fillId="0" borderId="5" xfId="2" applyFont="1" applyBorder="1" applyAlignment="1" applyProtection="1">
      <alignment horizontal="center" vertical="center"/>
      <protection hidden="1"/>
    </xf>
    <xf numFmtId="0" fontId="9" fillId="0" borderId="14" xfId="2" applyFont="1" applyBorder="1" applyAlignment="1" applyProtection="1">
      <alignment horizontal="left" vertical="center" wrapText="1"/>
      <protection hidden="1"/>
    </xf>
    <xf numFmtId="0" fontId="9" fillId="0" borderId="15" xfId="2" applyFont="1" applyBorder="1" applyAlignment="1" applyProtection="1">
      <alignment horizontal="left" vertical="center" wrapText="1"/>
      <protection hidden="1"/>
    </xf>
    <xf numFmtId="0" fontId="22" fillId="4" borderId="5" xfId="2" applyFont="1" applyFill="1" applyBorder="1" applyAlignment="1" applyProtection="1">
      <alignment horizontal="center" vertical="center" wrapText="1"/>
      <protection hidden="1"/>
    </xf>
    <xf numFmtId="2" fontId="22" fillId="4" borderId="5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9" xfId="2" applyFont="1" applyBorder="1" applyAlignment="1" applyProtection="1">
      <alignment horizontal="left" vertical="center" wrapText="1"/>
      <protection hidden="1"/>
    </xf>
    <xf numFmtId="0" fontId="9" fillId="0" borderId="10" xfId="2" applyFont="1" applyBorder="1" applyAlignment="1" applyProtection="1">
      <alignment horizontal="left" vertical="center" wrapText="1"/>
      <protection hidden="1"/>
    </xf>
    <xf numFmtId="0" fontId="22" fillId="0" borderId="3" xfId="2" applyFont="1" applyBorder="1" applyAlignment="1" applyProtection="1">
      <alignment horizontal="center" vertical="center"/>
      <protection hidden="1"/>
    </xf>
    <xf numFmtId="165" fontId="22" fillId="0" borderId="3" xfId="2" applyNumberFormat="1" applyFont="1" applyBorder="1" applyAlignment="1" applyProtection="1">
      <alignment horizontal="center" vertical="center" wrapText="1"/>
      <protection hidden="1"/>
    </xf>
    <xf numFmtId="0" fontId="22" fillId="0" borderId="5" xfId="2" applyFont="1" applyBorder="1" applyAlignment="1" applyProtection="1">
      <alignment horizontal="center" vertical="center" wrapText="1"/>
      <protection hidden="1"/>
    </xf>
    <xf numFmtId="2" fontId="22" fillId="0" borderId="4" xfId="2" applyNumberFormat="1" applyFont="1" applyBorder="1" applyAlignment="1" applyProtection="1">
      <alignment horizontal="center" vertical="center"/>
      <protection hidden="1"/>
    </xf>
    <xf numFmtId="0" fontId="9" fillId="0" borderId="4" xfId="2" applyFont="1" applyBorder="1" applyAlignment="1" applyProtection="1">
      <alignment horizontal="center" vertical="center"/>
      <protection hidden="1"/>
    </xf>
    <xf numFmtId="2" fontId="22" fillId="0" borderId="5" xfId="2" applyNumberFormat="1" applyFont="1" applyBorder="1" applyAlignment="1" applyProtection="1">
      <alignment horizontal="center" vertical="center" wrapText="1"/>
      <protection hidden="1"/>
    </xf>
    <xf numFmtId="2" fontId="22" fillId="0" borderId="8" xfId="2" applyNumberFormat="1" applyFont="1" applyBorder="1" applyAlignment="1" applyProtection="1">
      <alignment horizontal="center" vertical="center"/>
      <protection hidden="1"/>
    </xf>
    <xf numFmtId="0" fontId="22" fillId="0" borderId="8" xfId="2" applyFont="1" applyBorder="1" applyAlignment="1" applyProtection="1">
      <alignment horizontal="center" vertical="center" wrapText="1"/>
      <protection hidden="1"/>
    </xf>
    <xf numFmtId="0" fontId="9" fillId="0" borderId="8" xfId="2" applyFont="1" applyBorder="1" applyAlignment="1" applyProtection="1">
      <alignment horizontal="center" vertical="center"/>
      <protection hidden="1"/>
    </xf>
    <xf numFmtId="2" fontId="22" fillId="0" borderId="8" xfId="2" applyNumberFormat="1" applyFont="1" applyBorder="1" applyAlignment="1" applyProtection="1">
      <alignment horizontal="center" vertical="center" wrapText="1"/>
      <protection hidden="1"/>
    </xf>
    <xf numFmtId="0" fontId="9" fillId="0" borderId="5" xfId="2" applyFont="1" applyBorder="1" applyAlignment="1" applyProtection="1">
      <alignment horizontal="center" vertical="center"/>
      <protection hidden="1"/>
    </xf>
    <xf numFmtId="2" fontId="22" fillId="0" borderId="5" xfId="2" applyNumberFormat="1" applyFont="1" applyBorder="1" applyAlignment="1" applyProtection="1">
      <alignment horizontal="center" vertical="center"/>
      <protection hidden="1"/>
    </xf>
    <xf numFmtId="0" fontId="22" fillId="0" borderId="5" xfId="2" applyFont="1" applyBorder="1" applyAlignment="1" applyProtection="1">
      <alignment horizontal="center" vertical="center" wrapText="1"/>
      <protection hidden="1"/>
    </xf>
    <xf numFmtId="0" fontId="9" fillId="4" borderId="7" xfId="2" applyFont="1" applyFill="1" applyBorder="1" applyAlignment="1" applyProtection="1">
      <alignment horizontal="left" vertical="center" wrapText="1"/>
      <protection hidden="1"/>
    </xf>
    <xf numFmtId="0" fontId="22" fillId="0" borderId="4" xfId="2" applyFont="1" applyBorder="1" applyAlignment="1" applyProtection="1">
      <alignment horizontal="center" vertical="center" wrapText="1"/>
      <protection hidden="1"/>
    </xf>
    <xf numFmtId="2" fontId="22" fillId="0" borderId="4" xfId="2" applyNumberFormat="1" applyFont="1" applyBorder="1" applyAlignment="1" applyProtection="1">
      <alignment horizontal="center" vertical="center"/>
      <protection hidden="1"/>
    </xf>
    <xf numFmtId="0" fontId="9" fillId="0" borderId="4" xfId="2" applyFont="1" applyBorder="1" applyAlignment="1" applyProtection="1">
      <alignment horizontal="center" vertical="center"/>
      <protection hidden="1"/>
    </xf>
    <xf numFmtId="164" fontId="22" fillId="0" borderId="4" xfId="2" applyNumberFormat="1" applyFont="1" applyBorder="1" applyAlignment="1" applyProtection="1">
      <alignment horizontal="center" vertical="center"/>
      <protection hidden="1"/>
    </xf>
    <xf numFmtId="0" fontId="22" fillId="0" borderId="11" xfId="2" applyFont="1" applyBorder="1" applyAlignment="1" applyProtection="1">
      <alignment horizontal="center" vertical="center" wrapText="1"/>
      <protection hidden="1"/>
    </xf>
    <xf numFmtId="0" fontId="22" fillId="0" borderId="12" xfId="2" applyFont="1" applyBorder="1" applyAlignment="1" applyProtection="1">
      <alignment horizontal="center" vertical="center" wrapText="1"/>
      <protection hidden="1"/>
    </xf>
    <xf numFmtId="0" fontId="22" fillId="0" borderId="13" xfId="2" applyFont="1" applyBorder="1" applyAlignment="1" applyProtection="1">
      <alignment horizontal="center" vertical="center" wrapText="1"/>
      <protection hidden="1"/>
    </xf>
    <xf numFmtId="164" fontId="22" fillId="0" borderId="5" xfId="2" applyNumberFormat="1" applyFont="1" applyBorder="1" applyAlignment="1" applyProtection="1">
      <alignment horizontal="center" vertical="center"/>
      <protection hidden="1"/>
    </xf>
    <xf numFmtId="0" fontId="22" fillId="0" borderId="14" xfId="2" applyFont="1" applyBorder="1" applyAlignment="1" applyProtection="1">
      <alignment horizontal="center" vertical="center" wrapText="1"/>
      <protection hidden="1"/>
    </xf>
    <xf numFmtId="0" fontId="22" fillId="0" borderId="2" xfId="2" applyFont="1" applyBorder="1" applyAlignment="1" applyProtection="1">
      <alignment horizontal="center" vertical="center" wrapText="1"/>
      <protection hidden="1"/>
    </xf>
    <xf numFmtId="0" fontId="22" fillId="0" borderId="15" xfId="2" applyFont="1" applyBorder="1" applyAlignment="1" applyProtection="1">
      <alignment horizontal="center" vertical="center" wrapText="1"/>
      <protection hidden="1"/>
    </xf>
    <xf numFmtId="0" fontId="21" fillId="2" borderId="6" xfId="2" applyFont="1" applyFill="1" applyBorder="1" applyAlignment="1">
      <alignment horizontal="center" vertical="center"/>
    </xf>
    <xf numFmtId="0" fontId="21" fillId="2" borderId="17" xfId="2" applyFont="1" applyFill="1" applyBorder="1" applyAlignment="1">
      <alignment horizontal="center" vertical="center"/>
    </xf>
    <xf numFmtId="0" fontId="21" fillId="2" borderId="7" xfId="2" applyFont="1" applyFill="1" applyBorder="1" applyAlignment="1">
      <alignment horizontal="center" vertical="center"/>
    </xf>
    <xf numFmtId="0" fontId="4" fillId="0" borderId="6" xfId="2" applyFont="1" applyBorder="1" applyAlignment="1">
      <alignment horizontal="left" vertical="center" wrapText="1"/>
    </xf>
    <xf numFmtId="0" fontId="4" fillId="0" borderId="17" xfId="2" applyFont="1" applyBorder="1" applyAlignment="1">
      <alignment horizontal="left" vertical="center" wrapText="1"/>
    </xf>
    <xf numFmtId="0" fontId="4" fillId="0" borderId="7" xfId="2" applyFont="1" applyBorder="1" applyAlignment="1">
      <alignment horizontal="left" vertical="center" wrapText="1"/>
    </xf>
    <xf numFmtId="4" fontId="22" fillId="0" borderId="4" xfId="2" applyNumberFormat="1" applyFont="1" applyBorder="1" applyAlignment="1" applyProtection="1">
      <alignment horizontal="center" vertical="center"/>
      <protection hidden="1"/>
    </xf>
    <xf numFmtId="0" fontId="4" fillId="4" borderId="17" xfId="2" applyFont="1" applyFill="1" applyBorder="1" applyAlignment="1">
      <alignment horizontal="left" vertical="center"/>
    </xf>
    <xf numFmtId="0" fontId="4" fillId="4" borderId="7" xfId="2" applyFont="1" applyFill="1" applyBorder="1" applyAlignment="1">
      <alignment horizontal="left" vertical="center"/>
    </xf>
    <xf numFmtId="4" fontId="22" fillId="0" borderId="5" xfId="2" applyNumberFormat="1" applyFont="1" applyBorder="1" applyAlignment="1" applyProtection="1">
      <alignment horizontal="center" vertical="center"/>
      <protection hidden="1"/>
    </xf>
    <xf numFmtId="0" fontId="4" fillId="0" borderId="3" xfId="2" applyFont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9" fillId="0" borderId="12" xfId="2" applyFont="1" applyBorder="1" applyAlignment="1">
      <alignment horizontal="left" vertical="center" wrapText="1"/>
    </xf>
    <xf numFmtId="0" fontId="22" fillId="0" borderId="6" xfId="2" applyFont="1" applyBorder="1" applyAlignment="1">
      <alignment horizontal="left" vertical="center"/>
    </xf>
    <xf numFmtId="0" fontId="22" fillId="0" borderId="17" xfId="2" applyFont="1" applyBorder="1" applyAlignment="1">
      <alignment horizontal="left" vertical="center"/>
    </xf>
    <xf numFmtId="0" fontId="22" fillId="0" borderId="7" xfId="2" applyFont="1" applyBorder="1" applyAlignment="1">
      <alignment horizontal="left" vertical="center"/>
    </xf>
    <xf numFmtId="0" fontId="22" fillId="0" borderId="0" xfId="2" applyFont="1" applyAlignment="1">
      <alignment horizontal="left" vertical="center"/>
    </xf>
    <xf numFmtId="0" fontId="9" fillId="0" borderId="0" xfId="2" applyFont="1" applyAlignment="1">
      <alignment horizontal="left" vertical="center" wrapText="1"/>
    </xf>
    <xf numFmtId="0" fontId="4" fillId="5" borderId="9" xfId="2" applyFont="1" applyFill="1" applyBorder="1" applyAlignment="1">
      <alignment horizontal="center" vertical="center"/>
    </xf>
    <xf numFmtId="0" fontId="4" fillId="5" borderId="0" xfId="2" applyFont="1" applyFill="1" applyAlignment="1">
      <alignment horizontal="center" vertical="center"/>
    </xf>
    <xf numFmtId="0" fontId="4" fillId="5" borderId="14" xfId="2" applyFont="1" applyFill="1" applyBorder="1" applyAlignment="1">
      <alignment horizontal="center" vertical="center"/>
    </xf>
    <xf numFmtId="0" fontId="4" fillId="5" borderId="2" xfId="2" applyFont="1" applyFill="1" applyBorder="1" applyAlignment="1">
      <alignment horizontal="center" vertical="center"/>
    </xf>
    <xf numFmtId="0" fontId="21" fillId="0" borderId="3" xfId="2" applyFont="1" applyBorder="1" applyAlignment="1">
      <alignment horizontal="left"/>
    </xf>
    <xf numFmtId="10" fontId="4" fillId="0" borderId="3" xfId="2" applyNumberFormat="1" applyFont="1" applyBorder="1" applyAlignment="1">
      <alignment horizontal="center" vertical="center"/>
    </xf>
    <xf numFmtId="0" fontId="25" fillId="0" borderId="0" xfId="2" applyFont="1"/>
    <xf numFmtId="14" fontId="22" fillId="0" borderId="0" xfId="2" applyNumberFormat="1" applyFont="1" applyAlignment="1">
      <alignment vertical="center"/>
    </xf>
    <xf numFmtId="0" fontId="21" fillId="0" borderId="0" xfId="2" applyFont="1" applyAlignment="1">
      <alignment horizontal="left" vertical="center" wrapText="1"/>
    </xf>
    <xf numFmtId="0" fontId="22" fillId="0" borderId="0" xfId="2" applyFont="1" applyAlignment="1">
      <alignment horizontal="left" vertical="center"/>
    </xf>
    <xf numFmtId="0" fontId="3" fillId="0" borderId="0" xfId="1" applyFont="1" applyAlignment="1">
      <alignment horizontal="left"/>
    </xf>
    <xf numFmtId="0" fontId="13" fillId="0" borderId="1" xfId="2" applyFont="1" applyBorder="1" applyAlignment="1">
      <alignment vertical="center"/>
    </xf>
    <xf numFmtId="0" fontId="13" fillId="0" borderId="0" xfId="2" applyFont="1" applyAlignment="1">
      <alignment vertical="center"/>
    </xf>
    <xf numFmtId="0" fontId="13" fillId="0" borderId="0" xfId="2" applyFont="1"/>
    <xf numFmtId="0" fontId="4" fillId="0" borderId="0" xfId="2" applyFont="1" applyAlignment="1">
      <alignment horizontal="right" vertical="center"/>
    </xf>
    <xf numFmtId="14" fontId="4" fillId="0" borderId="0" xfId="2" applyNumberFormat="1" applyFont="1" applyAlignment="1">
      <alignment horizontal="center" vertical="center"/>
    </xf>
    <xf numFmtId="0" fontId="9" fillId="2" borderId="4" xfId="2" applyFont="1" applyFill="1" applyBorder="1" applyAlignment="1">
      <alignment horizontal="center" vertical="center" wrapText="1"/>
    </xf>
    <xf numFmtId="0" fontId="9" fillId="2" borderId="11" xfId="2" applyFont="1" applyFill="1" applyBorder="1" applyAlignment="1">
      <alignment horizontal="center" vertical="center" wrapText="1"/>
    </xf>
    <xf numFmtId="0" fontId="9" fillId="2" borderId="12" xfId="2" applyFont="1" applyFill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9" fillId="2" borderId="17" xfId="2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4" fillId="0" borderId="9" xfId="2" applyFont="1" applyBorder="1"/>
    <xf numFmtId="0" fontId="9" fillId="2" borderId="5" xfId="2" applyFont="1" applyFill="1" applyBorder="1" applyAlignment="1">
      <alignment horizontal="center" vertical="center" wrapText="1"/>
    </xf>
    <xf numFmtId="0" fontId="9" fillId="2" borderId="14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2" borderId="15" xfId="2" applyFont="1" applyFill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2" fontId="4" fillId="0" borderId="3" xfId="2" applyNumberFormat="1" applyFont="1" applyBorder="1" applyAlignment="1">
      <alignment horizontal="center" vertical="center" wrapText="1"/>
    </xf>
    <xf numFmtId="0" fontId="4" fillId="0" borderId="11" xfId="2" applyFont="1" applyBorder="1" applyAlignment="1">
      <alignment horizontal="left" vertical="center" wrapText="1"/>
    </xf>
    <xf numFmtId="0" fontId="4" fillId="0" borderId="12" xfId="2" applyFont="1" applyBorder="1" applyAlignment="1">
      <alignment horizontal="left" vertical="center" wrapText="1"/>
    </xf>
    <xf numFmtId="0" fontId="4" fillId="0" borderId="13" xfId="2" applyFont="1" applyBorder="1" applyAlignment="1">
      <alignment horizontal="left" vertical="center" wrapText="1"/>
    </xf>
    <xf numFmtId="3" fontId="9" fillId="2" borderId="3" xfId="2" applyNumberFormat="1" applyFont="1" applyFill="1" applyBorder="1" applyAlignment="1">
      <alignment horizontal="center" vertical="center" wrapText="1"/>
    </xf>
    <xf numFmtId="0" fontId="4" fillId="0" borderId="9" xfId="2" applyFont="1" applyBorder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4" fillId="0" borderId="10" xfId="2" applyFont="1" applyBorder="1" applyAlignment="1">
      <alignment horizontal="left" vertical="center" wrapText="1"/>
    </xf>
    <xf numFmtId="0" fontId="9" fillId="0" borderId="3" xfId="2" applyFont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3" fontId="9" fillId="2" borderId="3" xfId="2" applyNumberFormat="1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2" fontId="4" fillId="0" borderId="4" xfId="2" applyNumberFormat="1" applyFont="1" applyBorder="1" applyAlignment="1">
      <alignment horizontal="center" vertical="center" wrapText="1"/>
    </xf>
    <xf numFmtId="0" fontId="4" fillId="0" borderId="14" xfId="2" applyFont="1" applyBorder="1" applyAlignment="1">
      <alignment horizontal="left" vertical="center" wrapText="1"/>
    </xf>
    <xf numFmtId="0" fontId="4" fillId="0" borderId="2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1" fontId="9" fillId="0" borderId="6" xfId="2" applyNumberFormat="1" applyFont="1" applyBorder="1" applyAlignment="1">
      <alignment horizontal="center" vertical="center" wrapText="1"/>
    </xf>
    <xf numFmtId="1" fontId="9" fillId="0" borderId="3" xfId="2" applyNumberFormat="1" applyFont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/>
    </xf>
    <xf numFmtId="0" fontId="4" fillId="2" borderId="12" xfId="2" applyFont="1" applyFill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4" fillId="0" borderId="13" xfId="2" applyFont="1" applyBorder="1" applyAlignment="1">
      <alignment horizontal="center"/>
    </xf>
    <xf numFmtId="3" fontId="9" fillId="0" borderId="3" xfId="2" applyNumberFormat="1" applyFont="1" applyBorder="1" applyAlignment="1">
      <alignment horizontal="center" vertical="center" wrapText="1"/>
    </xf>
    <xf numFmtId="0" fontId="4" fillId="2" borderId="14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2" fontId="9" fillId="0" borderId="6" xfId="2" applyNumberFormat="1" applyFont="1" applyBorder="1" applyAlignment="1">
      <alignment horizontal="center" vertical="center" wrapText="1"/>
    </xf>
    <xf numFmtId="2" fontId="9" fillId="0" borderId="3" xfId="2" applyNumberFormat="1" applyFont="1" applyBorder="1" applyAlignment="1">
      <alignment horizontal="center" vertical="center" wrapText="1"/>
    </xf>
    <xf numFmtId="1" fontId="9" fillId="0" borderId="3" xfId="2" applyNumberFormat="1" applyFont="1" applyBorder="1" applyAlignment="1">
      <alignment horizontal="center" vertical="center" wrapText="1"/>
    </xf>
    <xf numFmtId="2" fontId="9" fillId="0" borderId="4" xfId="2" applyNumberFormat="1" applyFont="1" applyBorder="1" applyAlignment="1">
      <alignment horizontal="center" vertical="center" wrapText="1"/>
    </xf>
    <xf numFmtId="2" fontId="9" fillId="0" borderId="18" xfId="2" applyNumberFormat="1" applyFont="1" applyBorder="1" applyAlignment="1">
      <alignment horizontal="center" vertical="center" wrapText="1"/>
    </xf>
    <xf numFmtId="2" fontId="9" fillId="0" borderId="5" xfId="2" applyNumberFormat="1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2" fontId="9" fillId="0" borderId="19" xfId="2" applyNumberFormat="1" applyFont="1" applyBorder="1" applyAlignment="1">
      <alignment horizontal="center" vertical="center" wrapText="1"/>
    </xf>
    <xf numFmtId="2" fontId="9" fillId="0" borderId="6" xfId="2" applyNumberFormat="1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2" fontId="4" fillId="0" borderId="17" xfId="2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left" vertical="center" wrapText="1"/>
    </xf>
    <xf numFmtId="0" fontId="4" fillId="0" borderId="17" xfId="2" applyFont="1" applyBorder="1" applyAlignment="1">
      <alignment horizontal="center" vertical="center" wrapText="1"/>
    </xf>
    <xf numFmtId="0" fontId="4" fillId="0" borderId="2" xfId="2" applyFont="1" applyBorder="1"/>
    <xf numFmtId="0" fontId="6" fillId="0" borderId="17" xfId="2" applyFont="1" applyBorder="1" applyAlignment="1" applyProtection="1">
      <alignment horizontal="center" vertical="center"/>
      <protection hidden="1"/>
    </xf>
    <xf numFmtId="0" fontId="28" fillId="0" borderId="0" xfId="2" applyFont="1"/>
    <xf numFmtId="0" fontId="9" fillId="0" borderId="12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 wrapText="1"/>
    </xf>
    <xf numFmtId="2" fontId="9" fillId="0" borderId="3" xfId="2" applyNumberFormat="1" applyFont="1" applyBorder="1" applyAlignment="1">
      <alignment horizontal="center" vertical="center" wrapText="1"/>
    </xf>
    <xf numFmtId="0" fontId="4" fillId="0" borderId="18" xfId="2" applyFont="1" applyBorder="1" applyAlignment="1">
      <alignment horizontal="center" vertical="center" wrapText="1"/>
    </xf>
    <xf numFmtId="2" fontId="4" fillId="0" borderId="18" xfId="2" applyNumberFormat="1" applyFont="1" applyBorder="1" applyAlignment="1">
      <alignment horizontal="center" vertical="center" wrapText="1"/>
    </xf>
    <xf numFmtId="164" fontId="4" fillId="0" borderId="18" xfId="2" applyNumberFormat="1" applyFont="1" applyBorder="1" applyAlignment="1" applyProtection="1">
      <alignment horizontal="center" vertical="center" wrapText="1"/>
      <protection hidden="1"/>
    </xf>
    <xf numFmtId="3" fontId="9" fillId="0" borderId="3" xfId="2" applyNumberFormat="1" applyFont="1" applyBorder="1" applyAlignment="1" applyProtection="1">
      <alignment horizontal="center" vertical="center" wrapText="1"/>
      <protection hidden="1"/>
    </xf>
    <xf numFmtId="0" fontId="4" fillId="0" borderId="0" xfId="2" applyFont="1" applyAlignment="1">
      <alignment vertical="center"/>
    </xf>
    <xf numFmtId="1" fontId="4" fillId="0" borderId="0" xfId="2" applyNumberFormat="1" applyFont="1" applyAlignment="1">
      <alignment vertical="center"/>
    </xf>
    <xf numFmtId="0" fontId="4" fillId="0" borderId="19" xfId="2" applyFont="1" applyBorder="1" applyAlignment="1">
      <alignment horizontal="center" vertical="center" wrapText="1"/>
    </xf>
    <xf numFmtId="2" fontId="4" fillId="0" borderId="19" xfId="2" applyNumberFormat="1" applyFont="1" applyBorder="1" applyAlignment="1">
      <alignment horizontal="center" vertical="center" wrapText="1"/>
    </xf>
    <xf numFmtId="164" fontId="4" fillId="0" borderId="19" xfId="2" applyNumberFormat="1" applyFont="1" applyBorder="1" applyAlignment="1" applyProtection="1">
      <alignment horizontal="center" vertical="center" wrapText="1"/>
      <protection hidden="1"/>
    </xf>
    <xf numFmtId="0" fontId="9" fillId="0" borderId="11" xfId="2" applyFont="1" applyBorder="1" applyAlignment="1">
      <alignment horizontal="center" vertical="center" wrapText="1"/>
    </xf>
    <xf numFmtId="164" fontId="4" fillId="0" borderId="4" xfId="2" applyNumberFormat="1" applyFont="1" applyBorder="1" applyAlignment="1" applyProtection="1">
      <alignment horizontal="center" vertical="center" wrapText="1"/>
      <protection hidden="1"/>
    </xf>
    <xf numFmtId="0" fontId="9" fillId="0" borderId="14" xfId="2" applyFont="1" applyBorder="1" applyAlignment="1">
      <alignment horizontal="center" vertical="center" wrapText="1"/>
    </xf>
    <xf numFmtId="164" fontId="4" fillId="0" borderId="5" xfId="2" applyNumberFormat="1" applyFont="1" applyBorder="1" applyAlignment="1" applyProtection="1">
      <alignment horizontal="center" vertical="center" wrapText="1"/>
      <protection hidden="1"/>
    </xf>
    <xf numFmtId="2" fontId="9" fillId="0" borderId="8" xfId="2" applyNumberFormat="1" applyFont="1" applyBorder="1" applyAlignment="1">
      <alignment horizontal="center" vertical="center" wrapText="1"/>
    </xf>
    <xf numFmtId="0" fontId="9" fillId="0" borderId="20" xfId="2" applyFont="1" applyBorder="1" applyAlignment="1">
      <alignment horizontal="center" vertical="center" wrapText="1"/>
    </xf>
    <xf numFmtId="0" fontId="9" fillId="0" borderId="21" xfId="2" applyFont="1" applyBorder="1" applyAlignment="1">
      <alignment horizontal="center" vertical="center" wrapText="1"/>
    </xf>
    <xf numFmtId="0" fontId="4" fillId="0" borderId="22" xfId="2" applyFont="1" applyBorder="1" applyAlignment="1">
      <alignment horizontal="center" vertical="center" wrapText="1"/>
    </xf>
    <xf numFmtId="2" fontId="4" fillId="0" borderId="22" xfId="2" applyNumberFormat="1" applyFont="1" applyBorder="1" applyAlignment="1">
      <alignment horizontal="center" vertical="center" wrapText="1"/>
    </xf>
    <xf numFmtId="164" fontId="4" fillId="0" borderId="22" xfId="2" applyNumberFormat="1" applyFont="1" applyBorder="1" applyAlignment="1" applyProtection="1">
      <alignment horizontal="center" vertical="center" wrapText="1"/>
      <protection hidden="1"/>
    </xf>
    <xf numFmtId="1" fontId="29" fillId="0" borderId="0" xfId="2" applyNumberFormat="1" applyFont="1" applyAlignment="1">
      <alignment vertical="center"/>
    </xf>
    <xf numFmtId="0" fontId="9" fillId="0" borderId="9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164" fontId="4" fillId="0" borderId="19" xfId="2" applyNumberFormat="1" applyFont="1" applyBorder="1" applyAlignment="1" applyProtection="1">
      <alignment horizontal="center" vertical="center" wrapText="1"/>
      <protection hidden="1"/>
    </xf>
    <xf numFmtId="0" fontId="4" fillId="0" borderId="3" xfId="2" applyFont="1" applyBorder="1" applyAlignment="1">
      <alignment horizontal="center" vertical="center" wrapText="1"/>
    </xf>
    <xf numFmtId="2" fontId="4" fillId="0" borderId="3" xfId="2" applyNumberFormat="1" applyFont="1" applyBorder="1" applyAlignment="1">
      <alignment horizontal="center" vertical="center" wrapText="1"/>
    </xf>
    <xf numFmtId="164" fontId="4" fillId="0" borderId="3" xfId="2" applyNumberFormat="1" applyFont="1" applyBorder="1" applyAlignment="1" applyProtection="1">
      <alignment horizontal="center" vertical="center" wrapText="1"/>
      <protection hidden="1"/>
    </xf>
    <xf numFmtId="2" fontId="4" fillId="0" borderId="6" xfId="2" applyNumberFormat="1" applyFont="1" applyBorder="1" applyAlignment="1">
      <alignment horizontal="center" vertical="center" wrapText="1"/>
    </xf>
    <xf numFmtId="2" fontId="4" fillId="0" borderId="7" xfId="2" applyNumberFormat="1" applyFont="1" applyBorder="1" applyAlignment="1">
      <alignment horizontal="center" vertical="center" wrapText="1"/>
    </xf>
    <xf numFmtId="164" fontId="4" fillId="0" borderId="3" xfId="2" applyNumberFormat="1" applyFont="1" applyBorder="1" applyAlignment="1" applyProtection="1">
      <alignment horizontal="center" vertical="center" wrapText="1"/>
      <protection hidden="1"/>
    </xf>
    <xf numFmtId="2" fontId="9" fillId="0" borderId="4" xfId="2" applyNumberFormat="1" applyFont="1" applyBorder="1" applyAlignment="1">
      <alignment vertical="center" wrapText="1"/>
    </xf>
    <xf numFmtId="2" fontId="4" fillId="0" borderId="17" xfId="2" applyNumberFormat="1" applyFont="1" applyBorder="1" applyAlignment="1">
      <alignment horizontal="center" vertical="center" wrapText="1"/>
    </xf>
    <xf numFmtId="2" fontId="9" fillId="0" borderId="5" xfId="2" applyNumberFormat="1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4" fontId="9" fillId="0" borderId="3" xfId="2" applyNumberFormat="1" applyFont="1" applyBorder="1" applyAlignment="1" applyProtection="1">
      <alignment horizontal="center" vertical="center" wrapText="1"/>
      <protection hidden="1"/>
    </xf>
    <xf numFmtId="2" fontId="4" fillId="0" borderId="0" xfId="2" applyNumberFormat="1" applyFont="1" applyAlignment="1">
      <alignment vertical="center"/>
    </xf>
    <xf numFmtId="0" fontId="9" fillId="0" borderId="23" xfId="2" applyFont="1" applyBorder="1" applyAlignment="1">
      <alignment horizontal="center" vertical="center" wrapText="1"/>
    </xf>
    <xf numFmtId="0" fontId="9" fillId="0" borderId="24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2" fontId="4" fillId="0" borderId="8" xfId="2" applyNumberFormat="1" applyFont="1" applyBorder="1" applyAlignment="1">
      <alignment horizontal="center" vertical="center" wrapText="1"/>
    </xf>
    <xf numFmtId="2" fontId="4" fillId="0" borderId="25" xfId="2" applyNumberFormat="1" applyFont="1" applyBorder="1" applyAlignment="1">
      <alignment horizontal="center" vertical="center" wrapText="1"/>
    </xf>
    <xf numFmtId="0" fontId="4" fillId="0" borderId="25" xfId="2" applyFont="1" applyBorder="1" applyAlignment="1">
      <alignment horizontal="center" vertical="center" wrapText="1"/>
    </xf>
    <xf numFmtId="164" fontId="4" fillId="0" borderId="8" xfId="2" applyNumberFormat="1" applyFont="1" applyBorder="1" applyAlignment="1" applyProtection="1">
      <alignment horizontal="center" vertical="center" wrapText="1"/>
      <protection hidden="1"/>
    </xf>
    <xf numFmtId="0" fontId="22" fillId="0" borderId="3" xfId="2" applyFont="1" applyBorder="1" applyAlignment="1">
      <alignment horizontal="left" vertical="center"/>
    </xf>
    <xf numFmtId="0" fontId="4" fillId="0" borderId="0" xfId="2" applyFont="1" applyAlignment="1" applyProtection="1">
      <alignment vertical="center"/>
      <protection hidden="1"/>
    </xf>
    <xf numFmtId="2" fontId="9" fillId="0" borderId="0" xfId="2" applyNumberFormat="1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2" fontId="4" fillId="0" borderId="0" xfId="2" applyNumberFormat="1" applyFont="1" applyAlignment="1">
      <alignment horizontal="center" vertical="center" wrapText="1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center" vertical="center" wrapText="1"/>
    </xf>
    <xf numFmtId="2" fontId="9" fillId="0" borderId="14" xfId="2" applyNumberFormat="1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2" fontId="4" fillId="0" borderId="2" xfId="2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9" fillId="5" borderId="3" xfId="2" applyFont="1" applyFill="1" applyBorder="1" applyAlignment="1">
      <alignment horizontal="center" vertical="center" wrapText="1"/>
    </xf>
    <xf numFmtId="0" fontId="9" fillId="5" borderId="3" xfId="2" applyFont="1" applyFill="1" applyBorder="1" applyAlignment="1">
      <alignment horizontal="center" vertical="center"/>
    </xf>
    <xf numFmtId="0" fontId="9" fillId="5" borderId="3" xfId="2" applyFont="1" applyFill="1" applyBorder="1" applyAlignment="1">
      <alignment horizontal="center" vertical="center" wrapText="1"/>
    </xf>
    <xf numFmtId="0" fontId="9" fillId="5" borderId="6" xfId="2" applyFont="1" applyFill="1" applyBorder="1" applyAlignment="1">
      <alignment horizontal="center" vertical="center" wrapText="1"/>
    </xf>
    <xf numFmtId="0" fontId="9" fillId="5" borderId="7" xfId="2" applyFont="1" applyFill="1" applyBorder="1" applyAlignment="1">
      <alignment horizontal="center" vertical="center" wrapText="1"/>
    </xf>
    <xf numFmtId="9" fontId="4" fillId="0" borderId="3" xfId="2" applyNumberFormat="1" applyFont="1" applyBorder="1" applyAlignment="1">
      <alignment horizontal="center" vertical="center"/>
    </xf>
    <xf numFmtId="9" fontId="4" fillId="0" borderId="6" xfId="2" applyNumberFormat="1" applyFont="1" applyBorder="1" applyAlignment="1">
      <alignment horizontal="center" vertical="center"/>
    </xf>
    <xf numFmtId="9" fontId="4" fillId="0" borderId="7" xfId="2" applyNumberFormat="1" applyFont="1" applyBorder="1" applyAlignment="1">
      <alignment horizontal="center" vertical="center"/>
    </xf>
    <xf numFmtId="9" fontId="4" fillId="0" borderId="3" xfId="2" applyNumberFormat="1" applyFont="1" applyBorder="1" applyAlignment="1">
      <alignment horizontal="center" vertical="center"/>
    </xf>
    <xf numFmtId="0" fontId="4" fillId="0" borderId="0" xfId="2" applyFont="1" applyAlignment="1">
      <alignment horizontal="left"/>
    </xf>
    <xf numFmtId="14" fontId="22" fillId="0" borderId="0" xfId="2" applyNumberFormat="1" applyFont="1" applyAlignment="1">
      <alignment horizontal="center"/>
    </xf>
    <xf numFmtId="0" fontId="6" fillId="0" borderId="1" xfId="2" applyFont="1" applyBorder="1" applyAlignment="1">
      <alignment horizontal="center" vertical="center" wrapText="1"/>
    </xf>
    <xf numFmtId="0" fontId="22" fillId="0" borderId="0" xfId="2" applyFont="1" applyAlignment="1">
      <alignment horizontal="right"/>
    </xf>
    <xf numFmtId="14" fontId="21" fillId="0" borderId="0" xfId="2" applyNumberFormat="1" applyFont="1" applyAlignment="1">
      <alignment horizontal="center"/>
    </xf>
    <xf numFmtId="0" fontId="9" fillId="3" borderId="3" xfId="2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/>
    </xf>
    <xf numFmtId="0" fontId="9" fillId="3" borderId="17" xfId="2" applyFont="1" applyFill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9" fillId="3" borderId="5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3" fontId="4" fillId="0" borderId="3" xfId="2" applyNumberFormat="1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3" fontId="4" fillId="0" borderId="3" xfId="2" applyNumberFormat="1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12" xfId="2" applyFont="1" applyBorder="1" applyAlignment="1">
      <alignment horizontal="left"/>
    </xf>
    <xf numFmtId="0" fontId="4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9" fillId="3" borderId="7" xfId="2" applyFont="1" applyFill="1" applyBorder="1" applyAlignment="1">
      <alignment horizontal="center" vertical="center"/>
    </xf>
    <xf numFmtId="0" fontId="4" fillId="0" borderId="3" xfId="2" applyFont="1" applyBorder="1" applyAlignment="1">
      <alignment vertical="center"/>
    </xf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/>
    </xf>
    <xf numFmtId="0" fontId="4" fillId="0" borderId="2" xfId="2" applyFont="1" applyBorder="1" applyAlignment="1">
      <alignment horizontal="center" vertical="center"/>
    </xf>
    <xf numFmtId="0" fontId="9" fillId="3" borderId="3" xfId="2" applyFont="1" applyFill="1" applyBorder="1" applyAlignment="1">
      <alignment horizontal="left" vertical="center"/>
    </xf>
    <xf numFmtId="0" fontId="9" fillId="3" borderId="3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left" vertical="center"/>
    </xf>
    <xf numFmtId="0" fontId="4" fillId="0" borderId="3" xfId="2" applyFont="1" applyBorder="1" applyAlignment="1">
      <alignment horizontal="left" vertical="center" wrapText="1"/>
    </xf>
    <xf numFmtId="0" fontId="22" fillId="0" borderId="3" xfId="2" applyFont="1" applyBorder="1" applyAlignment="1">
      <alignment horizontal="left" vertical="center" wrapText="1"/>
    </xf>
    <xf numFmtId="0" fontId="22" fillId="0" borderId="3" xfId="2" applyFont="1" applyBorder="1" applyAlignment="1">
      <alignment horizontal="center" vertical="center" wrapText="1"/>
    </xf>
    <xf numFmtId="4" fontId="4" fillId="0" borderId="3" xfId="2" applyNumberFormat="1" applyFont="1" applyBorder="1" applyAlignment="1">
      <alignment horizontal="center" vertical="center" wrapText="1"/>
    </xf>
    <xf numFmtId="0" fontId="22" fillId="0" borderId="3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3" borderId="3" xfId="2" applyFont="1" applyFill="1" applyBorder="1" applyAlignment="1">
      <alignment horizontal="center"/>
    </xf>
    <xf numFmtId="0" fontId="9" fillId="0" borderId="5" xfId="2" applyFont="1" applyBorder="1" applyAlignment="1">
      <alignment horizontal="center" vertical="center"/>
    </xf>
    <xf numFmtId="0" fontId="9" fillId="3" borderId="3" xfId="2" applyFont="1" applyFill="1" applyBorder="1" applyAlignment="1">
      <alignment horizontal="left" vertical="center" wrapText="1"/>
    </xf>
    <xf numFmtId="0" fontId="4" fillId="0" borderId="3" xfId="2" applyFont="1" applyBorder="1" applyAlignment="1">
      <alignment horizontal="center"/>
    </xf>
    <xf numFmtId="4" fontId="4" fillId="0" borderId="3" xfId="2" applyNumberFormat="1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4" fillId="0" borderId="4" xfId="2" applyFont="1" applyBorder="1" applyAlignment="1">
      <alignment horizontal="center"/>
    </xf>
    <xf numFmtId="0" fontId="9" fillId="0" borderId="14" xfId="2" applyFont="1" applyBorder="1" applyAlignment="1" applyProtection="1">
      <alignment horizontal="left" vertical="center"/>
      <protection hidden="1"/>
    </xf>
    <xf numFmtId="0" fontId="9" fillId="0" borderId="2" xfId="2" applyFont="1" applyBorder="1" applyAlignment="1" applyProtection="1">
      <alignment horizontal="left" vertical="center"/>
      <protection hidden="1"/>
    </xf>
    <xf numFmtId="0" fontId="9" fillId="0" borderId="15" xfId="2" applyFont="1" applyBorder="1" applyAlignment="1" applyProtection="1">
      <alignment horizontal="left" vertical="center"/>
      <protection hidden="1"/>
    </xf>
    <xf numFmtId="0" fontId="4" fillId="0" borderId="0" xfId="2" applyFont="1" applyAlignment="1">
      <alignment horizontal="center" vertical="center"/>
    </xf>
    <xf numFmtId="0" fontId="22" fillId="0" borderId="1" xfId="2" applyFont="1" applyBorder="1" applyAlignment="1">
      <alignment vertical="top"/>
    </xf>
    <xf numFmtId="14" fontId="4" fillId="0" borderId="1" xfId="2" applyNumberFormat="1" applyFont="1" applyBorder="1" applyAlignment="1">
      <alignment horizontal="center" vertical="center"/>
    </xf>
    <xf numFmtId="0" fontId="22" fillId="0" borderId="0" xfId="2" applyFont="1" applyAlignment="1">
      <alignment horizontal="center"/>
    </xf>
    <xf numFmtId="14" fontId="9" fillId="0" borderId="0" xfId="2" applyNumberFormat="1" applyFont="1" applyAlignment="1">
      <alignment horizontal="center"/>
    </xf>
    <xf numFmtId="0" fontId="9" fillId="3" borderId="11" xfId="2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horizontal="center" vertical="center"/>
    </xf>
    <xf numFmtId="0" fontId="9" fillId="3" borderId="13" xfId="2" applyFont="1" applyFill="1" applyBorder="1" applyAlignment="1">
      <alignment horizontal="center" vertical="center"/>
    </xf>
    <xf numFmtId="0" fontId="9" fillId="0" borderId="0" xfId="2" applyFont="1"/>
    <xf numFmtId="0" fontId="9" fillId="3" borderId="14" xfId="2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0" fontId="9" fillId="3" borderId="15" xfId="2" applyFont="1" applyFill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 wrapText="1"/>
    </xf>
    <xf numFmtId="0" fontId="9" fillId="0" borderId="12" xfId="2" applyFont="1" applyBorder="1" applyAlignment="1">
      <alignment vertical="center"/>
    </xf>
    <xf numFmtId="0" fontId="9" fillId="0" borderId="12" xfId="2" applyFont="1" applyBorder="1" applyAlignment="1">
      <alignment vertical="center" wrapText="1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3" fontId="9" fillId="0" borderId="0" xfId="2" applyNumberFormat="1" applyFont="1" applyAlignment="1">
      <alignment vertical="center" wrapText="1"/>
    </xf>
    <xf numFmtId="0" fontId="9" fillId="3" borderId="4" xfId="2" applyFont="1" applyFill="1" applyBorder="1" applyAlignment="1">
      <alignment horizontal="center" vertical="center"/>
    </xf>
    <xf numFmtId="0" fontId="9" fillId="3" borderId="6" xfId="2" applyFont="1" applyFill="1" applyBorder="1" applyAlignment="1">
      <alignment horizontal="center" vertical="center" wrapText="1"/>
    </xf>
    <xf numFmtId="0" fontId="9" fillId="3" borderId="7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2" fontId="4" fillId="0" borderId="11" xfId="2" applyNumberFormat="1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2" fontId="4" fillId="0" borderId="5" xfId="2" applyNumberFormat="1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2" fontId="9" fillId="0" borderId="4" xfId="2" applyNumberFormat="1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4" fillId="0" borderId="5" xfId="2" applyFont="1" applyBorder="1" applyAlignment="1">
      <alignment horizontal="center"/>
    </xf>
    <xf numFmtId="0" fontId="9" fillId="0" borderId="6" xfId="2" applyFont="1" applyBorder="1" applyAlignment="1">
      <alignment horizontal="left" vertical="center" wrapText="1"/>
    </xf>
    <xf numFmtId="0" fontId="9" fillId="0" borderId="17" xfId="2" applyFont="1" applyBorder="1" applyAlignment="1">
      <alignment horizontal="left" vertical="center"/>
    </xf>
    <xf numFmtId="0" fontId="9" fillId="0" borderId="7" xfId="2" applyFont="1" applyBorder="1" applyAlignment="1">
      <alignment horizontal="left" vertical="center"/>
    </xf>
    <xf numFmtId="0" fontId="9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center"/>
    </xf>
    <xf numFmtId="0" fontId="21" fillId="0" borderId="0" xfId="2" applyFont="1" applyAlignment="1">
      <alignment horizontal="left" vertical="center" wrapText="1"/>
    </xf>
    <xf numFmtId="166" fontId="22" fillId="0" borderId="0" xfId="2" applyNumberFormat="1" applyFont="1" applyAlignment="1">
      <alignment horizontal="center" vertical="center"/>
    </xf>
    <xf numFmtId="14" fontId="22" fillId="0" borderId="1" xfId="2" applyNumberFormat="1" applyFont="1" applyBorder="1" applyAlignment="1">
      <alignment horizontal="center" vertical="center"/>
    </xf>
    <xf numFmtId="0" fontId="22" fillId="0" borderId="0" xfId="2" applyFont="1" applyAlignment="1">
      <alignment horizontal="right"/>
    </xf>
    <xf numFmtId="14" fontId="21" fillId="0" borderId="0" xfId="2" applyNumberFormat="1" applyFont="1" applyAlignment="1">
      <alignment horizontal="center" vertical="center"/>
    </xf>
    <xf numFmtId="0" fontId="21" fillId="2" borderId="3" xfId="2" applyFont="1" applyFill="1" applyBorder="1" applyAlignment="1">
      <alignment horizontal="center" vertical="center" wrapText="1"/>
    </xf>
    <xf numFmtId="0" fontId="22" fillId="2" borderId="3" xfId="2" applyFont="1" applyFill="1" applyBorder="1" applyAlignment="1">
      <alignment horizontal="center" vertical="center" wrapText="1"/>
    </xf>
    <xf numFmtId="166" fontId="21" fillId="2" borderId="3" xfId="2" applyNumberFormat="1" applyFont="1" applyFill="1" applyBorder="1" applyAlignment="1">
      <alignment horizontal="center" vertical="center" wrapText="1"/>
    </xf>
    <xf numFmtId="166" fontId="21" fillId="0" borderId="3" xfId="2" applyNumberFormat="1" applyFont="1" applyBorder="1" applyAlignment="1">
      <alignment horizontal="center" vertical="center" wrapText="1"/>
    </xf>
    <xf numFmtId="0" fontId="21" fillId="2" borderId="3" xfId="2" applyFont="1" applyFill="1" applyBorder="1" applyAlignment="1">
      <alignment horizontal="center" vertical="center" wrapText="1"/>
    </xf>
    <xf numFmtId="0" fontId="21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wrapText="1"/>
    </xf>
    <xf numFmtId="0" fontId="21" fillId="0" borderId="4" xfId="2" applyFont="1" applyBorder="1" applyAlignment="1">
      <alignment horizontal="center" vertical="center" wrapText="1"/>
    </xf>
    <xf numFmtId="0" fontId="22" fillId="0" borderId="0" xfId="2" applyFont="1" applyAlignment="1">
      <alignment horizontal="center" vertical="center" wrapText="1"/>
    </xf>
    <xf numFmtId="0" fontId="4" fillId="0" borderId="8" xfId="2" applyFont="1" applyBorder="1" applyAlignment="1">
      <alignment horizontal="center" wrapText="1"/>
    </xf>
    <xf numFmtId="0" fontId="21" fillId="4" borderId="8" xfId="2" applyFont="1" applyFill="1" applyBorder="1" applyAlignment="1">
      <alignment horizontal="center" vertical="center" wrapText="1"/>
    </xf>
    <xf numFmtId="0" fontId="21" fillId="4" borderId="5" xfId="2" applyFont="1" applyFill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/>
    </xf>
    <xf numFmtId="0" fontId="21" fillId="4" borderId="5" xfId="2" applyFont="1" applyFill="1" applyBorder="1" applyAlignment="1">
      <alignment horizontal="center" vertical="center"/>
    </xf>
    <xf numFmtId="0" fontId="4" fillId="0" borderId="5" xfId="2" applyFont="1" applyBorder="1" applyAlignment="1">
      <alignment horizontal="center" wrapText="1"/>
    </xf>
    <xf numFmtId="0" fontId="21" fillId="0" borderId="3" xfId="2" applyFont="1" applyBorder="1" applyAlignment="1">
      <alignment horizontal="center" vertical="center" wrapText="1"/>
    </xf>
    <xf numFmtId="49" fontId="4" fillId="0" borderId="3" xfId="2" applyNumberFormat="1" applyFont="1" applyBorder="1" applyAlignment="1">
      <alignment horizontal="center" vertical="center" wrapText="1"/>
    </xf>
    <xf numFmtId="0" fontId="21" fillId="0" borderId="3" xfId="2" applyFont="1" applyBorder="1" applyAlignment="1">
      <alignment horizontal="center" vertical="center"/>
    </xf>
    <xf numFmtId="0" fontId="21" fillId="0" borderId="8" xfId="2" applyFont="1" applyBorder="1" applyAlignment="1">
      <alignment horizontal="center" vertical="center" wrapText="1"/>
    </xf>
    <xf numFmtId="49" fontId="9" fillId="0" borderId="3" xfId="2" applyNumberFormat="1" applyFont="1" applyBorder="1" applyAlignment="1">
      <alignment horizontal="center" vertical="center" wrapText="1"/>
    </xf>
    <xf numFmtId="0" fontId="21" fillId="0" borderId="13" xfId="2" applyFont="1" applyBorder="1" applyAlignment="1">
      <alignment horizontal="center" vertical="center"/>
    </xf>
    <xf numFmtId="0" fontId="21" fillId="4" borderId="15" xfId="2" applyFont="1" applyFill="1" applyBorder="1" applyAlignment="1">
      <alignment horizontal="center" vertical="center"/>
    </xf>
    <xf numFmtId="0" fontId="21" fillId="0" borderId="5" xfId="2" applyFont="1" applyBorder="1" applyAlignment="1">
      <alignment horizontal="center" vertical="center" wrapText="1"/>
    </xf>
    <xf numFmtId="49" fontId="4" fillId="0" borderId="3" xfId="2" applyNumberFormat="1" applyFont="1" applyBorder="1" applyAlignment="1">
      <alignment horizontal="center" wrapText="1"/>
    </xf>
    <xf numFmtId="49" fontId="4" fillId="0" borderId="4" xfId="2" applyNumberFormat="1" applyFont="1" applyBorder="1" applyAlignment="1">
      <alignment horizontal="center" wrapText="1"/>
    </xf>
    <xf numFmtId="49" fontId="4" fillId="0" borderId="5" xfId="2" applyNumberFormat="1" applyFont="1" applyBorder="1" applyAlignment="1">
      <alignment horizontal="center" wrapText="1"/>
    </xf>
    <xf numFmtId="4" fontId="4" fillId="0" borderId="11" xfId="2" applyNumberFormat="1" applyFont="1" applyBorder="1" applyAlignment="1">
      <alignment horizontal="center" vertical="center" wrapText="1"/>
    </xf>
    <xf numFmtId="4" fontId="4" fillId="0" borderId="12" xfId="2" applyNumberFormat="1" applyFont="1" applyBorder="1" applyAlignment="1">
      <alignment horizontal="center" vertical="center" wrapText="1"/>
    </xf>
    <xf numFmtId="4" fontId="4" fillId="0" borderId="13" xfId="2" applyNumberFormat="1" applyFont="1" applyBorder="1" applyAlignment="1">
      <alignment horizontal="center" vertical="center" wrapText="1"/>
    </xf>
    <xf numFmtId="4" fontId="4" fillId="0" borderId="14" xfId="2" applyNumberFormat="1" applyFont="1" applyBorder="1" applyAlignment="1">
      <alignment horizontal="center" vertical="center" wrapText="1"/>
    </xf>
    <xf numFmtId="4" fontId="4" fillId="0" borderId="2" xfId="2" applyNumberFormat="1" applyFont="1" applyBorder="1" applyAlignment="1">
      <alignment horizontal="center" vertical="center" wrapText="1"/>
    </xf>
    <xf numFmtId="4" fontId="4" fillId="0" borderId="15" xfId="2" applyNumberFormat="1" applyFont="1" applyBorder="1" applyAlignment="1">
      <alignment horizontal="center" vertical="center" wrapText="1"/>
    </xf>
    <xf numFmtId="49" fontId="4" fillId="0" borderId="3" xfId="2" applyNumberFormat="1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wrapText="1"/>
    </xf>
    <xf numFmtId="0" fontId="4" fillId="0" borderId="17" xfId="2" applyFont="1" applyBorder="1" applyAlignment="1">
      <alignment horizontal="center" vertical="center" wrapText="1"/>
    </xf>
    <xf numFmtId="4" fontId="4" fillId="0" borderId="6" xfId="2" applyNumberFormat="1" applyFont="1" applyBorder="1" applyAlignment="1">
      <alignment horizontal="center" vertical="center" wrapText="1"/>
    </xf>
    <xf numFmtId="4" fontId="4" fillId="0" borderId="17" xfId="2" applyNumberFormat="1" applyFont="1" applyBorder="1" applyAlignment="1">
      <alignment horizontal="center" vertical="center" wrapText="1"/>
    </xf>
    <xf numFmtId="4" fontId="4" fillId="0" borderId="7" xfId="2" applyNumberFormat="1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4" fontId="4" fillId="0" borderId="4" xfId="2" applyNumberFormat="1" applyFont="1" applyBorder="1" applyAlignment="1">
      <alignment horizontal="center" vertical="center" wrapText="1"/>
    </xf>
    <xf numFmtId="0" fontId="4" fillId="0" borderId="23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0" fontId="21" fillId="0" borderId="3" xfId="2" applyFont="1" applyBorder="1" applyAlignment="1">
      <alignment horizontal="center" vertical="center"/>
    </xf>
    <xf numFmtId="0" fontId="22" fillId="0" borderId="11" xfId="2" applyFont="1" applyBorder="1" applyAlignment="1">
      <alignment horizontal="center" vertical="center" wrapText="1"/>
    </xf>
    <xf numFmtId="0" fontId="22" fillId="0" borderId="12" xfId="2" applyFont="1" applyBorder="1" applyAlignment="1">
      <alignment horizontal="center" vertical="center"/>
    </xf>
    <xf numFmtId="0" fontId="22" fillId="0" borderId="13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2" fillId="0" borderId="10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wrapText="1"/>
    </xf>
    <xf numFmtId="0" fontId="22" fillId="0" borderId="14" xfId="2" applyFont="1" applyBorder="1" applyAlignment="1">
      <alignment horizontal="center" vertical="center"/>
    </xf>
    <xf numFmtId="0" fontId="22" fillId="0" borderId="2" xfId="2" applyFont="1" applyBorder="1" applyAlignment="1">
      <alignment horizontal="center" vertical="center"/>
    </xf>
    <xf numFmtId="0" fontId="22" fillId="0" borderId="15" xfId="2" applyFont="1" applyBorder="1" applyAlignment="1">
      <alignment horizontal="center" vertical="center"/>
    </xf>
    <xf numFmtId="0" fontId="21" fillId="4" borderId="3" xfId="2" applyFont="1" applyFill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22" fillId="0" borderId="11" xfId="2" applyFont="1" applyBorder="1" applyAlignment="1">
      <alignment horizontal="left" vertical="center" wrapText="1"/>
    </xf>
    <xf numFmtId="0" fontId="22" fillId="0" borderId="12" xfId="2" applyFont="1" applyBorder="1" applyAlignment="1">
      <alignment horizontal="left" vertical="center" wrapText="1"/>
    </xf>
    <xf numFmtId="0" fontId="22" fillId="0" borderId="13" xfId="2" applyFont="1" applyBorder="1" applyAlignment="1">
      <alignment horizontal="left" vertical="center" wrapText="1"/>
    </xf>
    <xf numFmtId="0" fontId="21" fillId="0" borderId="0" xfId="2" applyFont="1" applyAlignment="1">
      <alignment vertical="center" wrapText="1"/>
    </xf>
    <xf numFmtId="2" fontId="9" fillId="0" borderId="0" xfId="2" applyNumberFormat="1" applyFont="1" applyAlignment="1">
      <alignment vertical="center" wrapText="1"/>
    </xf>
    <xf numFmtId="4" fontId="4" fillId="0" borderId="0" xfId="2" applyNumberFormat="1" applyFont="1" applyAlignment="1">
      <alignment vertical="center" wrapText="1"/>
    </xf>
    <xf numFmtId="4" fontId="21" fillId="0" borderId="0" xfId="2" applyNumberFormat="1" applyFont="1" applyAlignment="1">
      <alignment vertical="center"/>
    </xf>
    <xf numFmtId="1" fontId="7" fillId="6" borderId="0" xfId="2" applyNumberFormat="1" applyFont="1" applyFill="1" applyAlignment="1">
      <alignment horizontal="center" vertical="center" wrapText="1"/>
    </xf>
    <xf numFmtId="1" fontId="7" fillId="6" borderId="0" xfId="2" applyNumberFormat="1" applyFont="1" applyFill="1" applyAlignment="1">
      <alignment horizontal="center" vertical="center" wrapText="1"/>
    </xf>
    <xf numFmtId="0" fontId="4" fillId="6" borderId="0" xfId="2" applyFont="1" applyFill="1"/>
    <xf numFmtId="0" fontId="5" fillId="6" borderId="0" xfId="2" applyFont="1" applyFill="1"/>
    <xf numFmtId="1" fontId="9" fillId="6" borderId="16" xfId="2" applyNumberFormat="1" applyFont="1" applyFill="1" applyBorder="1" applyAlignment="1">
      <alignment horizontal="center" vertical="center" wrapText="1"/>
    </xf>
    <xf numFmtId="0" fontId="22" fillId="6" borderId="0" xfId="2" applyFont="1" applyFill="1"/>
    <xf numFmtId="1" fontId="9" fillId="6" borderId="0" xfId="2" applyNumberFormat="1" applyFont="1" applyFill="1" applyAlignment="1">
      <alignment horizontal="center" vertical="center" wrapText="1"/>
    </xf>
    <xf numFmtId="0" fontId="22" fillId="6" borderId="0" xfId="2" applyFont="1" applyFill="1" applyAlignment="1">
      <alignment vertical="center"/>
    </xf>
    <xf numFmtId="1" fontId="9" fillId="6" borderId="0" xfId="2" applyNumberFormat="1" applyFont="1" applyFill="1" applyAlignment="1">
      <alignment vertical="center" wrapText="1"/>
    </xf>
    <xf numFmtId="1" fontId="8" fillId="6" borderId="0" xfId="1" applyNumberFormat="1" applyFont="1" applyFill="1" applyBorder="1" applyAlignment="1" applyProtection="1">
      <alignment vertical="center" wrapText="1"/>
    </xf>
    <xf numFmtId="1" fontId="3" fillId="6" borderId="0" xfId="1" applyNumberFormat="1" applyFont="1" applyFill="1" applyBorder="1" applyAlignment="1" applyProtection="1">
      <alignment horizontal="center" vertical="center" wrapText="1"/>
    </xf>
    <xf numFmtId="1" fontId="8" fillId="6" borderId="0" xfId="1" applyNumberFormat="1" applyFont="1" applyFill="1" applyBorder="1" applyAlignment="1" applyProtection="1">
      <alignment horizontal="center" vertical="center" wrapText="1"/>
    </xf>
    <xf numFmtId="0" fontId="22" fillId="6" borderId="0" xfId="2" applyFont="1" applyFill="1" applyAlignment="1">
      <alignment horizontal="center"/>
    </xf>
  </cellXfs>
  <cellStyles count="3">
    <cellStyle name="Гиперссылка 2" xfId="1" xr:uid="{41150898-B244-4668-8C1F-A18991314A68}"/>
    <cellStyle name="Обычный" xfId="0" builtinId="0"/>
    <cellStyle name="Обычный 2" xfId="2" xr:uid="{7C0C4D6B-21D6-4314-A9C5-3AB865555C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8.png"/><Relationship Id="rId18" Type="http://schemas.openxmlformats.org/officeDocument/2006/relationships/image" Target="../media/image23.jpeg"/><Relationship Id="rId26" Type="http://schemas.openxmlformats.org/officeDocument/2006/relationships/image" Target="../media/image31.png"/><Relationship Id="rId3" Type="http://schemas.openxmlformats.org/officeDocument/2006/relationships/image" Target="../media/image8.jpeg"/><Relationship Id="rId21" Type="http://schemas.openxmlformats.org/officeDocument/2006/relationships/image" Target="../media/image26.png"/><Relationship Id="rId34" Type="http://schemas.openxmlformats.org/officeDocument/2006/relationships/image" Target="../media/image39.png"/><Relationship Id="rId7" Type="http://schemas.openxmlformats.org/officeDocument/2006/relationships/image" Target="../media/image12.jpeg"/><Relationship Id="rId12" Type="http://schemas.openxmlformats.org/officeDocument/2006/relationships/image" Target="../media/image17.jpeg"/><Relationship Id="rId17" Type="http://schemas.openxmlformats.org/officeDocument/2006/relationships/image" Target="../media/image22.jpeg"/><Relationship Id="rId25" Type="http://schemas.openxmlformats.org/officeDocument/2006/relationships/image" Target="../media/image30.png"/><Relationship Id="rId33" Type="http://schemas.openxmlformats.org/officeDocument/2006/relationships/image" Target="../media/image38.jpeg"/><Relationship Id="rId2" Type="http://schemas.openxmlformats.org/officeDocument/2006/relationships/image" Target="../media/image7.jpeg"/><Relationship Id="rId16" Type="http://schemas.openxmlformats.org/officeDocument/2006/relationships/image" Target="../media/image21.png"/><Relationship Id="rId20" Type="http://schemas.openxmlformats.org/officeDocument/2006/relationships/image" Target="../media/image25.jpeg"/><Relationship Id="rId29" Type="http://schemas.openxmlformats.org/officeDocument/2006/relationships/image" Target="../media/image34.jpeg"/><Relationship Id="rId1" Type="http://schemas.openxmlformats.org/officeDocument/2006/relationships/image" Target="../media/image6.jpeg"/><Relationship Id="rId6" Type="http://schemas.openxmlformats.org/officeDocument/2006/relationships/image" Target="../media/image11.jpeg"/><Relationship Id="rId11" Type="http://schemas.openxmlformats.org/officeDocument/2006/relationships/image" Target="../media/image16.jpeg"/><Relationship Id="rId24" Type="http://schemas.openxmlformats.org/officeDocument/2006/relationships/image" Target="../media/image29.png"/><Relationship Id="rId32" Type="http://schemas.openxmlformats.org/officeDocument/2006/relationships/image" Target="../media/image37.png"/><Relationship Id="rId5" Type="http://schemas.openxmlformats.org/officeDocument/2006/relationships/image" Target="../media/image10.jpeg"/><Relationship Id="rId15" Type="http://schemas.openxmlformats.org/officeDocument/2006/relationships/image" Target="../media/image20.jpeg"/><Relationship Id="rId23" Type="http://schemas.openxmlformats.org/officeDocument/2006/relationships/image" Target="../media/image28.png"/><Relationship Id="rId28" Type="http://schemas.openxmlformats.org/officeDocument/2006/relationships/image" Target="../media/image33.jpeg"/><Relationship Id="rId36" Type="http://schemas.openxmlformats.org/officeDocument/2006/relationships/image" Target="../media/image41.png"/><Relationship Id="rId10" Type="http://schemas.openxmlformats.org/officeDocument/2006/relationships/image" Target="../media/image15.jpeg"/><Relationship Id="rId19" Type="http://schemas.openxmlformats.org/officeDocument/2006/relationships/image" Target="../media/image24.png"/><Relationship Id="rId31" Type="http://schemas.openxmlformats.org/officeDocument/2006/relationships/image" Target="../media/image36.png"/><Relationship Id="rId4" Type="http://schemas.openxmlformats.org/officeDocument/2006/relationships/image" Target="../media/image9.jpeg"/><Relationship Id="rId9" Type="http://schemas.openxmlformats.org/officeDocument/2006/relationships/image" Target="../media/image14.jpeg"/><Relationship Id="rId14" Type="http://schemas.openxmlformats.org/officeDocument/2006/relationships/image" Target="../media/image19.png"/><Relationship Id="rId22" Type="http://schemas.openxmlformats.org/officeDocument/2006/relationships/image" Target="../media/image27.png"/><Relationship Id="rId27" Type="http://schemas.openxmlformats.org/officeDocument/2006/relationships/image" Target="../media/image32.jpeg"/><Relationship Id="rId30" Type="http://schemas.openxmlformats.org/officeDocument/2006/relationships/image" Target="../media/image35.png"/><Relationship Id="rId35" Type="http://schemas.openxmlformats.org/officeDocument/2006/relationships/image" Target="../media/image40.png"/><Relationship Id="rId8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9.png"/><Relationship Id="rId13" Type="http://schemas.openxmlformats.org/officeDocument/2006/relationships/image" Target="../media/image54.jpeg"/><Relationship Id="rId3" Type="http://schemas.openxmlformats.org/officeDocument/2006/relationships/image" Target="../media/image44.jpeg"/><Relationship Id="rId7" Type="http://schemas.openxmlformats.org/officeDocument/2006/relationships/image" Target="../media/image48.png"/><Relationship Id="rId12" Type="http://schemas.openxmlformats.org/officeDocument/2006/relationships/image" Target="../media/image53.jpeg"/><Relationship Id="rId2" Type="http://schemas.openxmlformats.org/officeDocument/2006/relationships/image" Target="../media/image43.png"/><Relationship Id="rId16" Type="http://schemas.openxmlformats.org/officeDocument/2006/relationships/image" Target="../media/image57.jpeg"/><Relationship Id="rId1" Type="http://schemas.openxmlformats.org/officeDocument/2006/relationships/image" Target="../media/image42.jpeg"/><Relationship Id="rId6" Type="http://schemas.openxmlformats.org/officeDocument/2006/relationships/image" Target="../media/image47.png"/><Relationship Id="rId11" Type="http://schemas.openxmlformats.org/officeDocument/2006/relationships/image" Target="../media/image52.jpeg"/><Relationship Id="rId5" Type="http://schemas.openxmlformats.org/officeDocument/2006/relationships/image" Target="../media/image46.png"/><Relationship Id="rId15" Type="http://schemas.openxmlformats.org/officeDocument/2006/relationships/image" Target="../media/image56.jpeg"/><Relationship Id="rId10" Type="http://schemas.openxmlformats.org/officeDocument/2006/relationships/image" Target="../media/image51.png"/><Relationship Id="rId4" Type="http://schemas.openxmlformats.org/officeDocument/2006/relationships/image" Target="../media/image45.jpeg"/><Relationship Id="rId9" Type="http://schemas.openxmlformats.org/officeDocument/2006/relationships/image" Target="../media/image50.png"/><Relationship Id="rId14" Type="http://schemas.openxmlformats.org/officeDocument/2006/relationships/image" Target="../media/image55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65.jpeg"/><Relationship Id="rId13" Type="http://schemas.openxmlformats.org/officeDocument/2006/relationships/image" Target="../media/image70.png"/><Relationship Id="rId18" Type="http://schemas.openxmlformats.org/officeDocument/2006/relationships/image" Target="../media/image75.png"/><Relationship Id="rId3" Type="http://schemas.openxmlformats.org/officeDocument/2006/relationships/image" Target="../media/image60.png"/><Relationship Id="rId7" Type="http://schemas.openxmlformats.org/officeDocument/2006/relationships/image" Target="../media/image64.png"/><Relationship Id="rId12" Type="http://schemas.openxmlformats.org/officeDocument/2006/relationships/image" Target="../media/image69.png"/><Relationship Id="rId17" Type="http://schemas.openxmlformats.org/officeDocument/2006/relationships/image" Target="../media/image74.png"/><Relationship Id="rId2" Type="http://schemas.openxmlformats.org/officeDocument/2006/relationships/image" Target="../media/image59.jpeg"/><Relationship Id="rId16" Type="http://schemas.openxmlformats.org/officeDocument/2006/relationships/image" Target="../media/image73.jpeg"/><Relationship Id="rId1" Type="http://schemas.openxmlformats.org/officeDocument/2006/relationships/image" Target="../media/image58.jpeg"/><Relationship Id="rId6" Type="http://schemas.openxmlformats.org/officeDocument/2006/relationships/image" Target="../media/image63.jpeg"/><Relationship Id="rId11" Type="http://schemas.openxmlformats.org/officeDocument/2006/relationships/image" Target="../media/image68.png"/><Relationship Id="rId5" Type="http://schemas.openxmlformats.org/officeDocument/2006/relationships/image" Target="../media/image62.jpeg"/><Relationship Id="rId15" Type="http://schemas.openxmlformats.org/officeDocument/2006/relationships/image" Target="../media/image72.png"/><Relationship Id="rId10" Type="http://schemas.openxmlformats.org/officeDocument/2006/relationships/image" Target="../media/image67.png"/><Relationship Id="rId4" Type="http://schemas.openxmlformats.org/officeDocument/2006/relationships/image" Target="../media/image61.jpeg"/><Relationship Id="rId9" Type="http://schemas.openxmlformats.org/officeDocument/2006/relationships/image" Target="../media/image66.jpeg"/><Relationship Id="rId14" Type="http://schemas.openxmlformats.org/officeDocument/2006/relationships/image" Target="../media/image7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3.jpeg"/><Relationship Id="rId13" Type="http://schemas.openxmlformats.org/officeDocument/2006/relationships/image" Target="../media/image88.png"/><Relationship Id="rId3" Type="http://schemas.openxmlformats.org/officeDocument/2006/relationships/image" Target="../media/image78.jpeg"/><Relationship Id="rId7" Type="http://schemas.openxmlformats.org/officeDocument/2006/relationships/image" Target="../media/image82.png"/><Relationship Id="rId12" Type="http://schemas.openxmlformats.org/officeDocument/2006/relationships/image" Target="../media/image87.png"/><Relationship Id="rId2" Type="http://schemas.openxmlformats.org/officeDocument/2006/relationships/image" Target="../media/image77.jpeg"/><Relationship Id="rId1" Type="http://schemas.openxmlformats.org/officeDocument/2006/relationships/image" Target="../media/image76.jpeg"/><Relationship Id="rId6" Type="http://schemas.openxmlformats.org/officeDocument/2006/relationships/image" Target="../media/image81.jpeg"/><Relationship Id="rId11" Type="http://schemas.openxmlformats.org/officeDocument/2006/relationships/image" Target="../media/image86.png"/><Relationship Id="rId5" Type="http://schemas.openxmlformats.org/officeDocument/2006/relationships/image" Target="../media/image80.jpeg"/><Relationship Id="rId10" Type="http://schemas.openxmlformats.org/officeDocument/2006/relationships/image" Target="../media/image85.jpeg"/><Relationship Id="rId4" Type="http://schemas.openxmlformats.org/officeDocument/2006/relationships/image" Target="../media/image79.jpeg"/><Relationship Id="rId9" Type="http://schemas.openxmlformats.org/officeDocument/2006/relationships/image" Target="../media/image84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95.png"/><Relationship Id="rId13" Type="http://schemas.openxmlformats.org/officeDocument/2006/relationships/image" Target="../media/image100.png"/><Relationship Id="rId18" Type="http://schemas.openxmlformats.org/officeDocument/2006/relationships/image" Target="../media/image105.png"/><Relationship Id="rId3" Type="http://schemas.openxmlformats.org/officeDocument/2006/relationships/image" Target="../media/image91.png"/><Relationship Id="rId21" Type="http://schemas.openxmlformats.org/officeDocument/2006/relationships/image" Target="../media/image108.png"/><Relationship Id="rId7" Type="http://schemas.openxmlformats.org/officeDocument/2006/relationships/image" Target="../media/image94.png"/><Relationship Id="rId12" Type="http://schemas.openxmlformats.org/officeDocument/2006/relationships/image" Target="../media/image99.jpeg"/><Relationship Id="rId17" Type="http://schemas.openxmlformats.org/officeDocument/2006/relationships/image" Target="../media/image104.png"/><Relationship Id="rId2" Type="http://schemas.openxmlformats.org/officeDocument/2006/relationships/image" Target="../media/image90.png"/><Relationship Id="rId16" Type="http://schemas.openxmlformats.org/officeDocument/2006/relationships/image" Target="../media/image103.png"/><Relationship Id="rId20" Type="http://schemas.openxmlformats.org/officeDocument/2006/relationships/image" Target="../media/image107.png"/><Relationship Id="rId1" Type="http://schemas.openxmlformats.org/officeDocument/2006/relationships/image" Target="../media/image89.png"/><Relationship Id="rId6" Type="http://schemas.openxmlformats.org/officeDocument/2006/relationships/image" Target="../media/image93.png"/><Relationship Id="rId11" Type="http://schemas.openxmlformats.org/officeDocument/2006/relationships/image" Target="../media/image98.png"/><Relationship Id="rId5" Type="http://schemas.openxmlformats.org/officeDocument/2006/relationships/image" Target="../media/image60.png"/><Relationship Id="rId15" Type="http://schemas.openxmlformats.org/officeDocument/2006/relationships/image" Target="../media/image102.png"/><Relationship Id="rId10" Type="http://schemas.openxmlformats.org/officeDocument/2006/relationships/image" Target="../media/image97.png"/><Relationship Id="rId19" Type="http://schemas.openxmlformats.org/officeDocument/2006/relationships/image" Target="../media/image106.png"/><Relationship Id="rId4" Type="http://schemas.openxmlformats.org/officeDocument/2006/relationships/image" Target="../media/image92.png"/><Relationship Id="rId9" Type="http://schemas.openxmlformats.org/officeDocument/2006/relationships/image" Target="../media/image96.png"/><Relationship Id="rId14" Type="http://schemas.openxmlformats.org/officeDocument/2006/relationships/image" Target="../media/image101.png"/><Relationship Id="rId22" Type="http://schemas.openxmlformats.org/officeDocument/2006/relationships/image" Target="../media/image109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18</xdr:row>
      <xdr:rowOff>247650</xdr:rowOff>
    </xdr:from>
    <xdr:to>
      <xdr:col>0</xdr:col>
      <xdr:colOff>1952625</xdr:colOff>
      <xdr:row>21</xdr:row>
      <xdr:rowOff>352425</xdr:rowOff>
    </xdr:to>
    <xdr:pic>
      <xdr:nvPicPr>
        <xdr:cNvPr id="2" name="Picture 171" descr="Рисунок1">
          <a:extLst>
            <a:ext uri="{FF2B5EF4-FFF2-40B4-BE49-F238E27FC236}">
              <a16:creationId xmlns:a16="http://schemas.microsoft.com/office/drawing/2014/main" id="{00FF5170-43D8-4D62-AC9A-AAB611F1C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6172200"/>
          <a:ext cx="1866900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676275</xdr:colOff>
      <xdr:row>31</xdr:row>
      <xdr:rowOff>390525</xdr:rowOff>
    </xdr:from>
    <xdr:to>
      <xdr:col>0</xdr:col>
      <xdr:colOff>1371600</xdr:colOff>
      <xdr:row>33</xdr:row>
      <xdr:rowOff>38100</xdr:rowOff>
    </xdr:to>
    <xdr:pic>
      <xdr:nvPicPr>
        <xdr:cNvPr id="3" name="Picture 184">
          <a:extLst>
            <a:ext uri="{FF2B5EF4-FFF2-40B4-BE49-F238E27FC236}">
              <a16:creationId xmlns:a16="http://schemas.microsoft.com/office/drawing/2014/main" id="{2548CDEE-16B6-495E-9E25-1B895507B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6275" y="12658725"/>
          <a:ext cx="6953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26</xdr:row>
      <xdr:rowOff>142875</xdr:rowOff>
    </xdr:from>
    <xdr:to>
      <xdr:col>0</xdr:col>
      <xdr:colOff>1638300</xdr:colOff>
      <xdr:row>29</xdr:row>
      <xdr:rowOff>295275</xdr:rowOff>
    </xdr:to>
    <xdr:pic>
      <xdr:nvPicPr>
        <xdr:cNvPr id="4" name="Picture 2345">
          <a:extLst>
            <a:ext uri="{FF2B5EF4-FFF2-40B4-BE49-F238E27FC236}">
              <a16:creationId xmlns:a16="http://schemas.microsoft.com/office/drawing/2014/main" id="{9BABF48B-AED0-46EE-95C7-FCED1BE89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5275" y="10029825"/>
          <a:ext cx="1343025" cy="1581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11</xdr:row>
      <xdr:rowOff>85725</xdr:rowOff>
    </xdr:from>
    <xdr:to>
      <xdr:col>0</xdr:col>
      <xdr:colOff>1371600</xdr:colOff>
      <xdr:row>13</xdr:row>
      <xdr:rowOff>409575</xdr:rowOff>
    </xdr:to>
    <xdr:pic>
      <xdr:nvPicPr>
        <xdr:cNvPr id="5" name="Рисунок 5">
          <a:extLst>
            <a:ext uri="{FF2B5EF4-FFF2-40B4-BE49-F238E27FC236}">
              <a16:creationId xmlns:a16="http://schemas.microsoft.com/office/drawing/2014/main" id="{C4ED8832-1CC8-4BDC-9E82-DB379BFFD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1450" y="2495550"/>
          <a:ext cx="12001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49</xdr:row>
      <xdr:rowOff>76200</xdr:rowOff>
    </xdr:from>
    <xdr:to>
      <xdr:col>0</xdr:col>
      <xdr:colOff>1190625</xdr:colOff>
      <xdr:row>50</xdr:row>
      <xdr:rowOff>95250</xdr:rowOff>
    </xdr:to>
    <xdr:pic>
      <xdr:nvPicPr>
        <xdr:cNvPr id="2" name="Picture 143">
          <a:extLst>
            <a:ext uri="{FF2B5EF4-FFF2-40B4-BE49-F238E27FC236}">
              <a16:creationId xmlns:a16="http://schemas.microsoft.com/office/drawing/2014/main" id="{FCE991BA-FC39-4AF1-838C-E47ECD0EA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9059525"/>
          <a:ext cx="914400" cy="4095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11</xdr:col>
      <xdr:colOff>609600</xdr:colOff>
      <xdr:row>30</xdr:row>
      <xdr:rowOff>200025</xdr:rowOff>
    </xdr:from>
    <xdr:to>
      <xdr:col>11</xdr:col>
      <xdr:colOff>1019175</xdr:colOff>
      <xdr:row>31</xdr:row>
      <xdr:rowOff>276225</xdr:rowOff>
    </xdr:to>
    <xdr:pic>
      <xdr:nvPicPr>
        <xdr:cNvPr id="3" name="Picture 156">
          <a:extLst>
            <a:ext uri="{FF2B5EF4-FFF2-40B4-BE49-F238E27FC236}">
              <a16:creationId xmlns:a16="http://schemas.microsoft.com/office/drawing/2014/main" id="{EC841CE6-DCD9-4B13-88F7-1DE0ADD55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10950" y="11029950"/>
          <a:ext cx="4095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11</xdr:col>
      <xdr:colOff>276225</xdr:colOff>
      <xdr:row>25</xdr:row>
      <xdr:rowOff>161925</xdr:rowOff>
    </xdr:from>
    <xdr:to>
      <xdr:col>11</xdr:col>
      <xdr:colOff>1447800</xdr:colOff>
      <xdr:row>26</xdr:row>
      <xdr:rowOff>352425</xdr:rowOff>
    </xdr:to>
    <xdr:pic>
      <xdr:nvPicPr>
        <xdr:cNvPr id="4" name="Picture 174">
          <a:extLst>
            <a:ext uri="{FF2B5EF4-FFF2-40B4-BE49-F238E27FC236}">
              <a16:creationId xmlns:a16="http://schemas.microsoft.com/office/drawing/2014/main" id="{4D3068DB-C922-4CC3-A116-40D8EC329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077575" y="8496300"/>
          <a:ext cx="1171575" cy="4286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11</xdr:col>
      <xdr:colOff>95250</xdr:colOff>
      <xdr:row>43</xdr:row>
      <xdr:rowOff>38100</xdr:rowOff>
    </xdr:from>
    <xdr:to>
      <xdr:col>11</xdr:col>
      <xdr:colOff>1628775</xdr:colOff>
      <xdr:row>44</xdr:row>
      <xdr:rowOff>295275</xdr:rowOff>
    </xdr:to>
    <xdr:pic>
      <xdr:nvPicPr>
        <xdr:cNvPr id="5" name="Рисунок 35">
          <a:extLst>
            <a:ext uri="{FF2B5EF4-FFF2-40B4-BE49-F238E27FC236}">
              <a16:creationId xmlns:a16="http://schemas.microsoft.com/office/drawing/2014/main" id="{7387BEB8-81A9-4D6B-84AF-5F100DC09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896600" y="16925925"/>
          <a:ext cx="1533525" cy="6096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11</xdr:col>
      <xdr:colOff>190500</xdr:colOff>
      <xdr:row>45</xdr:row>
      <xdr:rowOff>28575</xdr:rowOff>
    </xdr:from>
    <xdr:to>
      <xdr:col>11</xdr:col>
      <xdr:colOff>1428750</xdr:colOff>
      <xdr:row>45</xdr:row>
      <xdr:rowOff>447675</xdr:rowOff>
    </xdr:to>
    <xdr:pic>
      <xdr:nvPicPr>
        <xdr:cNvPr id="6" name="Рисунок 36">
          <a:extLst>
            <a:ext uri="{FF2B5EF4-FFF2-40B4-BE49-F238E27FC236}">
              <a16:creationId xmlns:a16="http://schemas.microsoft.com/office/drawing/2014/main" id="{19473D8D-317A-4AA9-BF60-3E2F59D14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991850" y="17773650"/>
          <a:ext cx="123825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11</xdr:col>
      <xdr:colOff>123825</xdr:colOff>
      <xdr:row>40</xdr:row>
      <xdr:rowOff>57150</xdr:rowOff>
    </xdr:from>
    <xdr:to>
      <xdr:col>11</xdr:col>
      <xdr:colOff>1590675</xdr:colOff>
      <xdr:row>41</xdr:row>
      <xdr:rowOff>571500</xdr:rowOff>
    </xdr:to>
    <xdr:pic>
      <xdr:nvPicPr>
        <xdr:cNvPr id="7" name="Рисунок 34">
          <a:extLst>
            <a:ext uri="{FF2B5EF4-FFF2-40B4-BE49-F238E27FC236}">
              <a16:creationId xmlns:a16="http://schemas.microsoft.com/office/drawing/2014/main" id="{CE0735F5-377F-4178-B13F-9ADC7F259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925175" y="15078075"/>
          <a:ext cx="1466850" cy="9525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495300</xdr:colOff>
      <xdr:row>32</xdr:row>
      <xdr:rowOff>333375</xdr:rowOff>
    </xdr:from>
    <xdr:to>
      <xdr:col>0</xdr:col>
      <xdr:colOff>1104900</xdr:colOff>
      <xdr:row>33</xdr:row>
      <xdr:rowOff>333375</xdr:rowOff>
    </xdr:to>
    <xdr:pic>
      <xdr:nvPicPr>
        <xdr:cNvPr id="8" name="Picture 4590">
          <a:extLst>
            <a:ext uri="{FF2B5EF4-FFF2-40B4-BE49-F238E27FC236}">
              <a16:creationId xmlns:a16="http://schemas.microsoft.com/office/drawing/2014/main" id="{064A3BED-4B5F-4417-B518-B8B5FA781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95300" y="12058650"/>
          <a:ext cx="609600" cy="514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542925</xdr:colOff>
      <xdr:row>34</xdr:row>
      <xdr:rowOff>295275</xdr:rowOff>
    </xdr:from>
    <xdr:to>
      <xdr:col>0</xdr:col>
      <xdr:colOff>1085850</xdr:colOff>
      <xdr:row>35</xdr:row>
      <xdr:rowOff>447675</xdr:rowOff>
    </xdr:to>
    <xdr:pic>
      <xdr:nvPicPr>
        <xdr:cNvPr id="9" name="Picture 4596">
          <a:extLst>
            <a:ext uri="{FF2B5EF4-FFF2-40B4-BE49-F238E27FC236}">
              <a16:creationId xmlns:a16="http://schemas.microsoft.com/office/drawing/2014/main" id="{31CFF5DD-30B6-49C3-A582-436A94F26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42925" y="12925425"/>
          <a:ext cx="542925" cy="4762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419100</xdr:colOff>
      <xdr:row>43</xdr:row>
      <xdr:rowOff>190500</xdr:rowOff>
    </xdr:from>
    <xdr:to>
      <xdr:col>0</xdr:col>
      <xdr:colOff>1114425</xdr:colOff>
      <xdr:row>44</xdr:row>
      <xdr:rowOff>257175</xdr:rowOff>
    </xdr:to>
    <xdr:pic>
      <xdr:nvPicPr>
        <xdr:cNvPr id="10" name="Picture 23">
          <a:extLst>
            <a:ext uri="{FF2B5EF4-FFF2-40B4-BE49-F238E27FC236}">
              <a16:creationId xmlns:a16="http://schemas.microsoft.com/office/drawing/2014/main" id="{CEC4316C-C9B9-48AA-A7FD-084A45237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19100" y="17078325"/>
          <a:ext cx="695325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542925</xdr:colOff>
      <xdr:row>47</xdr:row>
      <xdr:rowOff>47625</xdr:rowOff>
    </xdr:from>
    <xdr:to>
      <xdr:col>0</xdr:col>
      <xdr:colOff>1038225</xdr:colOff>
      <xdr:row>48</xdr:row>
      <xdr:rowOff>352425</xdr:rowOff>
    </xdr:to>
    <xdr:pic>
      <xdr:nvPicPr>
        <xdr:cNvPr id="11" name="Picture 4592">
          <a:extLst>
            <a:ext uri="{FF2B5EF4-FFF2-40B4-BE49-F238E27FC236}">
              <a16:creationId xmlns:a16="http://schemas.microsoft.com/office/drawing/2014/main" id="{272B974C-7D46-4D6B-A4A8-EB6F4B0EA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42925" y="18497550"/>
          <a:ext cx="495300" cy="4667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523875</xdr:colOff>
      <xdr:row>45</xdr:row>
      <xdr:rowOff>104775</xdr:rowOff>
    </xdr:from>
    <xdr:to>
      <xdr:col>0</xdr:col>
      <xdr:colOff>1038225</xdr:colOff>
      <xdr:row>45</xdr:row>
      <xdr:rowOff>504825</xdr:rowOff>
    </xdr:to>
    <xdr:pic>
      <xdr:nvPicPr>
        <xdr:cNvPr id="12" name="Picture 4594">
          <a:extLst>
            <a:ext uri="{FF2B5EF4-FFF2-40B4-BE49-F238E27FC236}">
              <a16:creationId xmlns:a16="http://schemas.microsoft.com/office/drawing/2014/main" id="{3DBDBB30-5404-4716-A48F-3CD358ABF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23875" y="17849850"/>
          <a:ext cx="514350" cy="4000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66675</xdr:colOff>
      <xdr:row>19</xdr:row>
      <xdr:rowOff>142875</xdr:rowOff>
    </xdr:from>
    <xdr:to>
      <xdr:col>0</xdr:col>
      <xdr:colOff>714375</xdr:colOff>
      <xdr:row>26</xdr:row>
      <xdr:rowOff>228600</xdr:rowOff>
    </xdr:to>
    <xdr:pic>
      <xdr:nvPicPr>
        <xdr:cNvPr id="13" name="Picture 140">
          <a:extLst>
            <a:ext uri="{FF2B5EF4-FFF2-40B4-BE49-F238E27FC236}">
              <a16:creationId xmlns:a16="http://schemas.microsoft.com/office/drawing/2014/main" id="{370699F3-FC84-47A9-AE1F-6364427A3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6675" y="6657975"/>
          <a:ext cx="647700" cy="21431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276225</xdr:colOff>
      <xdr:row>7</xdr:row>
      <xdr:rowOff>123825</xdr:rowOff>
    </xdr:from>
    <xdr:to>
      <xdr:col>0</xdr:col>
      <xdr:colOff>752475</xdr:colOff>
      <xdr:row>11</xdr:row>
      <xdr:rowOff>47625</xdr:rowOff>
    </xdr:to>
    <xdr:pic>
      <xdr:nvPicPr>
        <xdr:cNvPr id="14" name="Picture 10225">
          <a:extLst>
            <a:ext uri="{FF2B5EF4-FFF2-40B4-BE49-F238E27FC236}">
              <a16:creationId xmlns:a16="http://schemas.microsoft.com/office/drawing/2014/main" id="{DDED4CE9-3F30-4E94-9566-E01035320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76225" y="2009775"/>
          <a:ext cx="476250" cy="10096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11</xdr:col>
      <xdr:colOff>161925</xdr:colOff>
      <xdr:row>34</xdr:row>
      <xdr:rowOff>190500</xdr:rowOff>
    </xdr:from>
    <xdr:to>
      <xdr:col>11</xdr:col>
      <xdr:colOff>1581150</xdr:colOff>
      <xdr:row>35</xdr:row>
      <xdr:rowOff>361950</xdr:rowOff>
    </xdr:to>
    <xdr:pic>
      <xdr:nvPicPr>
        <xdr:cNvPr id="15" name="Picture 1159">
          <a:extLst>
            <a:ext uri="{FF2B5EF4-FFF2-40B4-BE49-F238E27FC236}">
              <a16:creationId xmlns:a16="http://schemas.microsoft.com/office/drawing/2014/main" id="{52168C5D-3C78-475A-8D02-864F412ED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963275" y="12820650"/>
          <a:ext cx="14192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676275</xdr:colOff>
      <xdr:row>38</xdr:row>
      <xdr:rowOff>123825</xdr:rowOff>
    </xdr:from>
    <xdr:to>
      <xdr:col>11</xdr:col>
      <xdr:colOff>1047750</xdr:colOff>
      <xdr:row>39</xdr:row>
      <xdr:rowOff>400050</xdr:rowOff>
    </xdr:to>
    <xdr:pic>
      <xdr:nvPicPr>
        <xdr:cNvPr id="16" name="Picture 9766">
          <a:extLst>
            <a:ext uri="{FF2B5EF4-FFF2-40B4-BE49-F238E27FC236}">
              <a16:creationId xmlns:a16="http://schemas.microsoft.com/office/drawing/2014/main" id="{4856C8EA-7CE4-4A18-8EA4-519348CF5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1477625" y="14277975"/>
          <a:ext cx="371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619125</xdr:colOff>
      <xdr:row>15</xdr:row>
      <xdr:rowOff>209550</xdr:rowOff>
    </xdr:from>
    <xdr:to>
      <xdr:col>11</xdr:col>
      <xdr:colOff>981075</xdr:colOff>
      <xdr:row>16</xdr:row>
      <xdr:rowOff>200025</xdr:rowOff>
    </xdr:to>
    <xdr:pic>
      <xdr:nvPicPr>
        <xdr:cNvPr id="17" name="Рисунок 36" descr="наконечник для уличного освещения.png">
          <a:extLst>
            <a:ext uri="{FF2B5EF4-FFF2-40B4-BE49-F238E27FC236}">
              <a16:creationId xmlns:a16="http://schemas.microsoft.com/office/drawing/2014/main" id="{EE99EED9-7891-4839-B556-BD683C12C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1420475" y="4838700"/>
          <a:ext cx="3619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276225</xdr:colOff>
      <xdr:row>32</xdr:row>
      <xdr:rowOff>57150</xdr:rowOff>
    </xdr:from>
    <xdr:to>
      <xdr:col>11</xdr:col>
      <xdr:colOff>1257300</xdr:colOff>
      <xdr:row>32</xdr:row>
      <xdr:rowOff>476250</xdr:rowOff>
    </xdr:to>
    <xdr:pic>
      <xdr:nvPicPr>
        <xdr:cNvPr id="18" name="Рисунок 36">
          <a:extLst>
            <a:ext uri="{FF2B5EF4-FFF2-40B4-BE49-F238E27FC236}">
              <a16:creationId xmlns:a16="http://schemas.microsoft.com/office/drawing/2014/main" id="{36F2274E-C761-4040-9126-A712464B9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1077575" y="11782425"/>
          <a:ext cx="9810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295275</xdr:colOff>
      <xdr:row>36</xdr:row>
      <xdr:rowOff>47625</xdr:rowOff>
    </xdr:from>
    <xdr:to>
      <xdr:col>11</xdr:col>
      <xdr:colOff>1438275</xdr:colOff>
      <xdr:row>37</xdr:row>
      <xdr:rowOff>295275</xdr:rowOff>
    </xdr:to>
    <xdr:pic>
      <xdr:nvPicPr>
        <xdr:cNvPr id="19" name="Picture 11028">
          <a:extLst>
            <a:ext uri="{FF2B5EF4-FFF2-40B4-BE49-F238E27FC236}">
              <a16:creationId xmlns:a16="http://schemas.microsoft.com/office/drawing/2014/main" id="{D6F42510-8784-40FA-AEF7-C1AE03B2D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1096625" y="13687425"/>
          <a:ext cx="11430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514350</xdr:colOff>
      <xdr:row>42</xdr:row>
      <xdr:rowOff>133350</xdr:rowOff>
    </xdr:from>
    <xdr:to>
      <xdr:col>0</xdr:col>
      <xdr:colOff>857250</xdr:colOff>
      <xdr:row>42</xdr:row>
      <xdr:rowOff>428625</xdr:rowOff>
    </xdr:to>
    <xdr:pic>
      <xdr:nvPicPr>
        <xdr:cNvPr id="20" name="Рисунок 39">
          <a:extLst>
            <a:ext uri="{FF2B5EF4-FFF2-40B4-BE49-F238E27FC236}">
              <a16:creationId xmlns:a16="http://schemas.microsoft.com/office/drawing/2014/main" id="{DF76831C-1AC2-4FC9-AD38-64FF6E1D6A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14350" y="16449675"/>
          <a:ext cx="3429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15</xdr:row>
      <xdr:rowOff>85725</xdr:rowOff>
    </xdr:from>
    <xdr:to>
      <xdr:col>0</xdr:col>
      <xdr:colOff>1143000</xdr:colOff>
      <xdr:row>15</xdr:row>
      <xdr:rowOff>504825</xdr:rowOff>
    </xdr:to>
    <xdr:pic>
      <xdr:nvPicPr>
        <xdr:cNvPr id="21" name="Picture 15173">
          <a:extLst>
            <a:ext uri="{FF2B5EF4-FFF2-40B4-BE49-F238E27FC236}">
              <a16:creationId xmlns:a16="http://schemas.microsoft.com/office/drawing/2014/main" id="{D1B3343B-E193-4E8B-953A-04A65E542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381000" y="4714875"/>
          <a:ext cx="7620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133350</xdr:colOff>
      <xdr:row>13</xdr:row>
      <xdr:rowOff>104775</xdr:rowOff>
    </xdr:from>
    <xdr:to>
      <xdr:col>11</xdr:col>
      <xdr:colOff>1666875</xdr:colOff>
      <xdr:row>13</xdr:row>
      <xdr:rowOff>476250</xdr:rowOff>
    </xdr:to>
    <xdr:pic>
      <xdr:nvPicPr>
        <xdr:cNvPr id="22" name="Picture 16930">
          <a:extLst>
            <a:ext uri="{FF2B5EF4-FFF2-40B4-BE49-F238E27FC236}">
              <a16:creationId xmlns:a16="http://schemas.microsoft.com/office/drawing/2014/main" id="{32A246DE-4788-4E3D-A650-328CABD9B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0934700" y="3552825"/>
          <a:ext cx="1533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523875</xdr:colOff>
      <xdr:row>14</xdr:row>
      <xdr:rowOff>104775</xdr:rowOff>
    </xdr:from>
    <xdr:to>
      <xdr:col>11</xdr:col>
      <xdr:colOff>1095375</xdr:colOff>
      <xdr:row>14</xdr:row>
      <xdr:rowOff>438150</xdr:rowOff>
    </xdr:to>
    <xdr:pic>
      <xdr:nvPicPr>
        <xdr:cNvPr id="23" name="Picture 16932">
          <a:extLst>
            <a:ext uri="{FF2B5EF4-FFF2-40B4-BE49-F238E27FC236}">
              <a16:creationId xmlns:a16="http://schemas.microsoft.com/office/drawing/2014/main" id="{8BBC08D1-AB0F-4236-A9C0-C3B296AAA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1325225" y="4200525"/>
          <a:ext cx="5715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457200</xdr:colOff>
      <xdr:row>38</xdr:row>
      <xdr:rowOff>180975</xdr:rowOff>
    </xdr:from>
    <xdr:to>
      <xdr:col>0</xdr:col>
      <xdr:colOff>1171575</xdr:colOff>
      <xdr:row>39</xdr:row>
      <xdr:rowOff>514350</xdr:rowOff>
    </xdr:to>
    <xdr:pic>
      <xdr:nvPicPr>
        <xdr:cNvPr id="24" name="Picture 16934">
          <a:extLst>
            <a:ext uri="{FF2B5EF4-FFF2-40B4-BE49-F238E27FC236}">
              <a16:creationId xmlns:a16="http://schemas.microsoft.com/office/drawing/2014/main" id="{0E5B6F26-7A81-48E4-BDDD-A0297A19C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457200" y="14335125"/>
          <a:ext cx="7143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257175</xdr:colOff>
      <xdr:row>7</xdr:row>
      <xdr:rowOff>66675</xdr:rowOff>
    </xdr:from>
    <xdr:to>
      <xdr:col>11</xdr:col>
      <xdr:colOff>1390650</xdr:colOff>
      <xdr:row>7</xdr:row>
      <xdr:rowOff>457200</xdr:rowOff>
    </xdr:to>
    <xdr:pic>
      <xdr:nvPicPr>
        <xdr:cNvPr id="25" name="Picture 31417">
          <a:extLst>
            <a:ext uri="{FF2B5EF4-FFF2-40B4-BE49-F238E27FC236}">
              <a16:creationId xmlns:a16="http://schemas.microsoft.com/office/drawing/2014/main" id="{BB7219CD-82D5-4C11-BB13-38F7647FE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1058525" y="1952625"/>
          <a:ext cx="11334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447675</xdr:colOff>
      <xdr:row>8</xdr:row>
      <xdr:rowOff>38100</xdr:rowOff>
    </xdr:from>
    <xdr:to>
      <xdr:col>11</xdr:col>
      <xdr:colOff>1200150</xdr:colOff>
      <xdr:row>10</xdr:row>
      <xdr:rowOff>123825</xdr:rowOff>
    </xdr:to>
    <xdr:pic>
      <xdr:nvPicPr>
        <xdr:cNvPr id="26" name="Picture 31419">
          <a:extLst>
            <a:ext uri="{FF2B5EF4-FFF2-40B4-BE49-F238E27FC236}">
              <a16:creationId xmlns:a16="http://schemas.microsoft.com/office/drawing/2014/main" id="{57189BB2-C50F-40E9-8880-B9DD249A5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1249025" y="2447925"/>
          <a:ext cx="7524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133350</xdr:colOff>
      <xdr:row>11</xdr:row>
      <xdr:rowOff>104775</xdr:rowOff>
    </xdr:from>
    <xdr:to>
      <xdr:col>11</xdr:col>
      <xdr:colOff>1562100</xdr:colOff>
      <xdr:row>12</xdr:row>
      <xdr:rowOff>266700</xdr:rowOff>
    </xdr:to>
    <xdr:pic>
      <xdr:nvPicPr>
        <xdr:cNvPr id="27" name="Picture 31423">
          <a:extLst>
            <a:ext uri="{FF2B5EF4-FFF2-40B4-BE49-F238E27FC236}">
              <a16:creationId xmlns:a16="http://schemas.microsoft.com/office/drawing/2014/main" id="{6A7B548C-442E-40D1-A19D-069BEED08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0934700" y="3076575"/>
          <a:ext cx="14287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523875</xdr:colOff>
      <xdr:row>13</xdr:row>
      <xdr:rowOff>66675</xdr:rowOff>
    </xdr:from>
    <xdr:to>
      <xdr:col>0</xdr:col>
      <xdr:colOff>990600</xdr:colOff>
      <xdr:row>13</xdr:row>
      <xdr:rowOff>581025</xdr:rowOff>
    </xdr:to>
    <xdr:pic>
      <xdr:nvPicPr>
        <xdr:cNvPr id="28" name="Рисунок 38" descr="крепление скоба + саморез 5,5х32_01.jpg">
          <a:extLst>
            <a:ext uri="{FF2B5EF4-FFF2-40B4-BE49-F238E27FC236}">
              <a16:creationId xmlns:a16="http://schemas.microsoft.com/office/drawing/2014/main" id="{CFB4965E-2B43-489D-9AA8-52EF942B5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 rot="836929">
          <a:off x="523875" y="3514725"/>
          <a:ext cx="4667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847725</xdr:colOff>
      <xdr:row>7</xdr:row>
      <xdr:rowOff>66675</xdr:rowOff>
    </xdr:from>
    <xdr:to>
      <xdr:col>0</xdr:col>
      <xdr:colOff>1247775</xdr:colOff>
      <xdr:row>11</xdr:row>
      <xdr:rowOff>66675</xdr:rowOff>
    </xdr:to>
    <xdr:pic>
      <xdr:nvPicPr>
        <xdr:cNvPr id="29" name="Picture 140">
          <a:extLst>
            <a:ext uri="{FF2B5EF4-FFF2-40B4-BE49-F238E27FC236}">
              <a16:creationId xmlns:a16="http://schemas.microsoft.com/office/drawing/2014/main" id="{4620C1A2-1C4F-4411-B635-8F9E225E5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847725" y="1952625"/>
          <a:ext cx="400050" cy="1085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571500</xdr:colOff>
      <xdr:row>14</xdr:row>
      <xdr:rowOff>9525</xdr:rowOff>
    </xdr:from>
    <xdr:to>
      <xdr:col>0</xdr:col>
      <xdr:colOff>1000125</xdr:colOff>
      <xdr:row>14</xdr:row>
      <xdr:rowOff>504825</xdr:rowOff>
    </xdr:to>
    <xdr:pic>
      <xdr:nvPicPr>
        <xdr:cNvPr id="30" name="Рисунок 4">
          <a:extLst>
            <a:ext uri="{FF2B5EF4-FFF2-40B4-BE49-F238E27FC236}">
              <a16:creationId xmlns:a16="http://schemas.microsoft.com/office/drawing/2014/main" id="{3DF419E5-7815-4ADE-8550-0FBF6B1FF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571500" y="4105275"/>
          <a:ext cx="4286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16</xdr:row>
      <xdr:rowOff>28575</xdr:rowOff>
    </xdr:from>
    <xdr:to>
      <xdr:col>0</xdr:col>
      <xdr:colOff>1000125</xdr:colOff>
      <xdr:row>16</xdr:row>
      <xdr:rowOff>428625</xdr:rowOff>
    </xdr:to>
    <xdr:pic>
      <xdr:nvPicPr>
        <xdr:cNvPr id="31" name="Рисунок 40">
          <a:extLst>
            <a:ext uri="{FF2B5EF4-FFF2-40B4-BE49-F238E27FC236}">
              <a16:creationId xmlns:a16="http://schemas.microsoft.com/office/drawing/2014/main" id="{F815832D-7E05-4ABC-B890-81303DA42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381000" y="5276850"/>
          <a:ext cx="6191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304800</xdr:colOff>
      <xdr:row>22</xdr:row>
      <xdr:rowOff>95250</xdr:rowOff>
    </xdr:from>
    <xdr:to>
      <xdr:col>11</xdr:col>
      <xdr:colOff>1219200</xdr:colOff>
      <xdr:row>23</xdr:row>
      <xdr:rowOff>247650</xdr:rowOff>
    </xdr:to>
    <xdr:pic>
      <xdr:nvPicPr>
        <xdr:cNvPr id="32" name="Рисунок 37" descr="фиксатор проволоки в наконечнике.png">
          <a:extLst>
            <a:ext uri="{FF2B5EF4-FFF2-40B4-BE49-F238E27FC236}">
              <a16:creationId xmlns:a16="http://schemas.microsoft.com/office/drawing/2014/main" id="{1594687B-C44B-468E-9708-E11B2DF3C4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1106150" y="7400925"/>
          <a:ext cx="9144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561975</xdr:colOff>
      <xdr:row>41</xdr:row>
      <xdr:rowOff>47625</xdr:rowOff>
    </xdr:from>
    <xdr:to>
      <xdr:col>0</xdr:col>
      <xdr:colOff>895350</xdr:colOff>
      <xdr:row>41</xdr:row>
      <xdr:rowOff>542925</xdr:rowOff>
    </xdr:to>
    <xdr:pic>
      <xdr:nvPicPr>
        <xdr:cNvPr id="33" name="Рисунок 36" descr="крепление 2 Скобы Bastion винт М6х30.png">
          <a:extLst>
            <a:ext uri="{FF2B5EF4-FFF2-40B4-BE49-F238E27FC236}">
              <a16:creationId xmlns:a16="http://schemas.microsoft.com/office/drawing/2014/main" id="{E5D5566C-861D-4476-8AA0-BA466DF47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561975" y="15506700"/>
          <a:ext cx="3333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428625</xdr:colOff>
      <xdr:row>29</xdr:row>
      <xdr:rowOff>38100</xdr:rowOff>
    </xdr:from>
    <xdr:to>
      <xdr:col>11</xdr:col>
      <xdr:colOff>1181100</xdr:colOff>
      <xdr:row>29</xdr:row>
      <xdr:rowOff>314325</xdr:rowOff>
    </xdr:to>
    <xdr:pic>
      <xdr:nvPicPr>
        <xdr:cNvPr id="34" name="Рисунок 37">
          <a:extLst>
            <a:ext uri="{FF2B5EF4-FFF2-40B4-BE49-F238E27FC236}">
              <a16:creationId xmlns:a16="http://schemas.microsoft.com/office/drawing/2014/main" id="{2452E36F-07E0-4D1A-83BF-26867B1D2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11229975" y="10467975"/>
          <a:ext cx="7524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904875</xdr:colOff>
      <xdr:row>19</xdr:row>
      <xdr:rowOff>47625</xdr:rowOff>
    </xdr:from>
    <xdr:to>
      <xdr:col>0</xdr:col>
      <xdr:colOff>1466850</xdr:colOff>
      <xdr:row>26</xdr:row>
      <xdr:rowOff>266700</xdr:rowOff>
    </xdr:to>
    <xdr:pic>
      <xdr:nvPicPr>
        <xdr:cNvPr id="35" name="Рисунок 37">
          <a:extLst>
            <a:ext uri="{FF2B5EF4-FFF2-40B4-BE49-F238E27FC236}">
              <a16:creationId xmlns:a16="http://schemas.microsoft.com/office/drawing/2014/main" id="{1BFE6CC1-8B87-40A3-8195-6A0B23B9C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904875" y="6562725"/>
          <a:ext cx="561975" cy="2276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514350</xdr:colOff>
      <xdr:row>17</xdr:row>
      <xdr:rowOff>66675</xdr:rowOff>
    </xdr:from>
    <xdr:to>
      <xdr:col>11</xdr:col>
      <xdr:colOff>933450</xdr:colOff>
      <xdr:row>18</xdr:row>
      <xdr:rowOff>219075</xdr:rowOff>
    </xdr:to>
    <xdr:pic>
      <xdr:nvPicPr>
        <xdr:cNvPr id="36" name="Рисунок 35">
          <a:extLst>
            <a:ext uri="{FF2B5EF4-FFF2-40B4-BE49-F238E27FC236}">
              <a16:creationId xmlns:a16="http://schemas.microsoft.com/office/drawing/2014/main" id="{FA158EA2-6EE1-4595-B1AB-030EC24F4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11315700" y="5791200"/>
          <a:ext cx="4191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314325</xdr:colOff>
      <xdr:row>19</xdr:row>
      <xdr:rowOff>57150</xdr:rowOff>
    </xdr:from>
    <xdr:to>
      <xdr:col>11</xdr:col>
      <xdr:colOff>981075</xdr:colOff>
      <xdr:row>20</xdr:row>
      <xdr:rowOff>219075</xdr:rowOff>
    </xdr:to>
    <xdr:pic>
      <xdr:nvPicPr>
        <xdr:cNvPr id="37" name="Рисунок 36">
          <a:extLst>
            <a:ext uri="{FF2B5EF4-FFF2-40B4-BE49-F238E27FC236}">
              <a16:creationId xmlns:a16="http://schemas.microsoft.com/office/drawing/2014/main" id="{7BF085F8-A159-42DB-A24D-BD3A6D554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11115675" y="6572250"/>
          <a:ext cx="6667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15</xdr:row>
      <xdr:rowOff>66675</xdr:rowOff>
    </xdr:from>
    <xdr:to>
      <xdr:col>0</xdr:col>
      <xdr:colOff>1038225</xdr:colOff>
      <xdr:row>16</xdr:row>
      <xdr:rowOff>47625</xdr:rowOff>
    </xdr:to>
    <xdr:pic>
      <xdr:nvPicPr>
        <xdr:cNvPr id="2" name="Picture 284">
          <a:extLst>
            <a:ext uri="{FF2B5EF4-FFF2-40B4-BE49-F238E27FC236}">
              <a16:creationId xmlns:a16="http://schemas.microsoft.com/office/drawing/2014/main" id="{29990EB1-EA18-4DF3-AAB8-E909FAF79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4991100"/>
          <a:ext cx="676275" cy="6286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361950</xdr:colOff>
      <xdr:row>7</xdr:row>
      <xdr:rowOff>238125</xdr:rowOff>
    </xdr:from>
    <xdr:to>
      <xdr:col>0</xdr:col>
      <xdr:colOff>942975</xdr:colOff>
      <xdr:row>9</xdr:row>
      <xdr:rowOff>219075</xdr:rowOff>
    </xdr:to>
    <xdr:pic>
      <xdr:nvPicPr>
        <xdr:cNvPr id="3" name="Picture 899">
          <a:extLst>
            <a:ext uri="{FF2B5EF4-FFF2-40B4-BE49-F238E27FC236}">
              <a16:creationId xmlns:a16="http://schemas.microsoft.com/office/drawing/2014/main" id="{45D6635A-DC3B-4D60-A5CC-2897940D9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2619375"/>
          <a:ext cx="581025" cy="5524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342900</xdr:colOff>
      <xdr:row>13</xdr:row>
      <xdr:rowOff>161925</xdr:rowOff>
    </xdr:from>
    <xdr:to>
      <xdr:col>0</xdr:col>
      <xdr:colOff>1047750</xdr:colOff>
      <xdr:row>14</xdr:row>
      <xdr:rowOff>361950</xdr:rowOff>
    </xdr:to>
    <xdr:pic>
      <xdr:nvPicPr>
        <xdr:cNvPr id="4" name="Picture 283">
          <a:extLst>
            <a:ext uri="{FF2B5EF4-FFF2-40B4-BE49-F238E27FC236}">
              <a16:creationId xmlns:a16="http://schemas.microsoft.com/office/drawing/2014/main" id="{29E93D7E-9B47-4FED-811B-46123B1DC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2900" y="4257675"/>
          <a:ext cx="704850" cy="4857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381000</xdr:rowOff>
    </xdr:from>
    <xdr:to>
      <xdr:col>0</xdr:col>
      <xdr:colOff>1247775</xdr:colOff>
      <xdr:row>22</xdr:row>
      <xdr:rowOff>247650</xdr:rowOff>
    </xdr:to>
    <xdr:pic>
      <xdr:nvPicPr>
        <xdr:cNvPr id="5" name="Picture 285">
          <a:extLst>
            <a:ext uri="{FF2B5EF4-FFF2-40B4-BE49-F238E27FC236}">
              <a16:creationId xmlns:a16="http://schemas.microsoft.com/office/drawing/2014/main" id="{88AEEFD3-04F0-4389-BB67-2A683772F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8258175"/>
          <a:ext cx="1247775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219075</xdr:colOff>
      <xdr:row>23</xdr:row>
      <xdr:rowOff>190500</xdr:rowOff>
    </xdr:from>
    <xdr:to>
      <xdr:col>0</xdr:col>
      <xdr:colOff>1238250</xdr:colOff>
      <xdr:row>24</xdr:row>
      <xdr:rowOff>371475</xdr:rowOff>
    </xdr:to>
    <xdr:pic>
      <xdr:nvPicPr>
        <xdr:cNvPr id="6" name="Picture 8449">
          <a:extLst>
            <a:ext uri="{FF2B5EF4-FFF2-40B4-BE49-F238E27FC236}">
              <a16:creationId xmlns:a16="http://schemas.microsoft.com/office/drawing/2014/main" id="{CE6F8690-AAEA-4373-832C-9A63D7E88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9172575"/>
          <a:ext cx="1019175" cy="7334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85725</xdr:colOff>
      <xdr:row>25</xdr:row>
      <xdr:rowOff>333375</xdr:rowOff>
    </xdr:from>
    <xdr:to>
      <xdr:col>0</xdr:col>
      <xdr:colOff>1304925</xdr:colOff>
      <xdr:row>26</xdr:row>
      <xdr:rowOff>485775</xdr:rowOff>
    </xdr:to>
    <xdr:pic>
      <xdr:nvPicPr>
        <xdr:cNvPr id="7" name="Picture 8451">
          <a:extLst>
            <a:ext uri="{FF2B5EF4-FFF2-40B4-BE49-F238E27FC236}">
              <a16:creationId xmlns:a16="http://schemas.microsoft.com/office/drawing/2014/main" id="{168C3508-1C90-498B-A365-D3A56FF2F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5725" y="10420350"/>
          <a:ext cx="1219200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228600</xdr:colOff>
      <xdr:row>28</xdr:row>
      <xdr:rowOff>123825</xdr:rowOff>
    </xdr:from>
    <xdr:to>
      <xdr:col>0</xdr:col>
      <xdr:colOff>1057275</xdr:colOff>
      <xdr:row>28</xdr:row>
      <xdr:rowOff>495300</xdr:rowOff>
    </xdr:to>
    <xdr:pic>
      <xdr:nvPicPr>
        <xdr:cNvPr id="8" name="Picture 8453">
          <a:extLst>
            <a:ext uri="{FF2B5EF4-FFF2-40B4-BE49-F238E27FC236}">
              <a16:creationId xmlns:a16="http://schemas.microsoft.com/office/drawing/2014/main" id="{4652B0D4-5BA4-4EA2-8A89-292624A2D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28600" y="11868150"/>
          <a:ext cx="828675" cy="3714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342900</xdr:colOff>
      <xdr:row>29</xdr:row>
      <xdr:rowOff>47625</xdr:rowOff>
    </xdr:from>
    <xdr:to>
      <xdr:col>0</xdr:col>
      <xdr:colOff>876300</xdr:colOff>
      <xdr:row>29</xdr:row>
      <xdr:rowOff>476250</xdr:rowOff>
    </xdr:to>
    <xdr:pic>
      <xdr:nvPicPr>
        <xdr:cNvPr id="9" name="Picture 289">
          <a:extLst>
            <a:ext uri="{FF2B5EF4-FFF2-40B4-BE49-F238E27FC236}">
              <a16:creationId xmlns:a16="http://schemas.microsoft.com/office/drawing/2014/main" id="{F08A5A1A-5692-4218-9911-7151F3044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42900" y="12344400"/>
          <a:ext cx="533400" cy="4286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381000</xdr:colOff>
      <xdr:row>30</xdr:row>
      <xdr:rowOff>238125</xdr:rowOff>
    </xdr:from>
    <xdr:to>
      <xdr:col>0</xdr:col>
      <xdr:colOff>1095375</xdr:colOff>
      <xdr:row>31</xdr:row>
      <xdr:rowOff>190500</xdr:rowOff>
    </xdr:to>
    <xdr:pic>
      <xdr:nvPicPr>
        <xdr:cNvPr id="10" name="Picture 8455">
          <a:extLst>
            <a:ext uri="{FF2B5EF4-FFF2-40B4-BE49-F238E27FC236}">
              <a16:creationId xmlns:a16="http://schemas.microsoft.com/office/drawing/2014/main" id="{6FDC9265-BD0C-4F5D-8B19-21C253021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81000" y="13087350"/>
          <a:ext cx="7143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104775</xdr:colOff>
      <xdr:row>32</xdr:row>
      <xdr:rowOff>38100</xdr:rowOff>
    </xdr:from>
    <xdr:to>
      <xdr:col>0</xdr:col>
      <xdr:colOff>1200150</xdr:colOff>
      <xdr:row>32</xdr:row>
      <xdr:rowOff>504825</xdr:rowOff>
    </xdr:to>
    <xdr:pic>
      <xdr:nvPicPr>
        <xdr:cNvPr id="11" name="Picture 291">
          <a:extLst>
            <a:ext uri="{FF2B5EF4-FFF2-40B4-BE49-F238E27FC236}">
              <a16:creationId xmlns:a16="http://schemas.microsoft.com/office/drawing/2014/main" id="{D06757F1-C9A2-4EB5-91DC-E2D83B67B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4775" y="13992225"/>
          <a:ext cx="1095375" cy="4667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342900</xdr:colOff>
      <xdr:row>33</xdr:row>
      <xdr:rowOff>190500</xdr:rowOff>
    </xdr:from>
    <xdr:to>
      <xdr:col>0</xdr:col>
      <xdr:colOff>800100</xdr:colOff>
      <xdr:row>33</xdr:row>
      <xdr:rowOff>447675</xdr:rowOff>
    </xdr:to>
    <xdr:pic>
      <xdr:nvPicPr>
        <xdr:cNvPr id="12" name="Picture 293">
          <a:extLst>
            <a:ext uri="{FF2B5EF4-FFF2-40B4-BE49-F238E27FC236}">
              <a16:creationId xmlns:a16="http://schemas.microsoft.com/office/drawing/2014/main" id="{40324B95-BA8E-4D26-9A3E-A55CF3DF1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42900" y="14697075"/>
          <a:ext cx="457200" cy="2571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419100</xdr:colOff>
      <xdr:row>34</xdr:row>
      <xdr:rowOff>209550</xdr:rowOff>
    </xdr:from>
    <xdr:to>
      <xdr:col>0</xdr:col>
      <xdr:colOff>819150</xdr:colOff>
      <xdr:row>34</xdr:row>
      <xdr:rowOff>419100</xdr:rowOff>
    </xdr:to>
    <xdr:pic>
      <xdr:nvPicPr>
        <xdr:cNvPr id="13" name="Picture 294">
          <a:extLst>
            <a:ext uri="{FF2B5EF4-FFF2-40B4-BE49-F238E27FC236}">
              <a16:creationId xmlns:a16="http://schemas.microsoft.com/office/drawing/2014/main" id="{9623F47E-C13A-4D40-83EE-D7BAF2126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19100" y="15268575"/>
          <a:ext cx="400050" cy="209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495300</xdr:colOff>
      <xdr:row>35</xdr:row>
      <xdr:rowOff>171450</xdr:rowOff>
    </xdr:from>
    <xdr:to>
      <xdr:col>0</xdr:col>
      <xdr:colOff>847725</xdr:colOff>
      <xdr:row>35</xdr:row>
      <xdr:rowOff>419100</xdr:rowOff>
    </xdr:to>
    <xdr:pic>
      <xdr:nvPicPr>
        <xdr:cNvPr id="14" name="Picture 296">
          <a:extLst>
            <a:ext uri="{FF2B5EF4-FFF2-40B4-BE49-F238E27FC236}">
              <a16:creationId xmlns:a16="http://schemas.microsoft.com/office/drawing/2014/main" id="{60A7E3AC-8B5A-4C2A-98F4-B61D812B3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95300" y="15782925"/>
          <a:ext cx="352425" cy="2476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276225</xdr:colOff>
      <xdr:row>36</xdr:row>
      <xdr:rowOff>152400</xdr:rowOff>
    </xdr:from>
    <xdr:to>
      <xdr:col>0</xdr:col>
      <xdr:colOff>914400</xdr:colOff>
      <xdr:row>36</xdr:row>
      <xdr:rowOff>466725</xdr:rowOff>
    </xdr:to>
    <xdr:pic>
      <xdr:nvPicPr>
        <xdr:cNvPr id="15" name="Picture 279">
          <a:extLst>
            <a:ext uri="{FF2B5EF4-FFF2-40B4-BE49-F238E27FC236}">
              <a16:creationId xmlns:a16="http://schemas.microsoft.com/office/drawing/2014/main" id="{CD602159-C60F-47F7-8C00-CC1C5615E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76225" y="16316325"/>
          <a:ext cx="638175" cy="3143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304800</xdr:colOff>
      <xdr:row>37</xdr:row>
      <xdr:rowOff>171450</xdr:rowOff>
    </xdr:from>
    <xdr:to>
      <xdr:col>0</xdr:col>
      <xdr:colOff>1104900</xdr:colOff>
      <xdr:row>37</xdr:row>
      <xdr:rowOff>495300</xdr:rowOff>
    </xdr:to>
    <xdr:pic>
      <xdr:nvPicPr>
        <xdr:cNvPr id="16" name="Picture 278">
          <a:extLst>
            <a:ext uri="{FF2B5EF4-FFF2-40B4-BE49-F238E27FC236}">
              <a16:creationId xmlns:a16="http://schemas.microsoft.com/office/drawing/2014/main" id="{23CAE79E-8C30-4598-B1AA-52AF8A4E3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04800" y="16887825"/>
          <a:ext cx="800100" cy="323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142875</xdr:colOff>
      <xdr:row>38</xdr:row>
      <xdr:rowOff>419100</xdr:rowOff>
    </xdr:from>
    <xdr:to>
      <xdr:col>0</xdr:col>
      <xdr:colOff>1228725</xdr:colOff>
      <xdr:row>39</xdr:row>
      <xdr:rowOff>190500</xdr:rowOff>
    </xdr:to>
    <xdr:pic>
      <xdr:nvPicPr>
        <xdr:cNvPr id="17" name="Picture 277">
          <a:extLst>
            <a:ext uri="{FF2B5EF4-FFF2-40B4-BE49-F238E27FC236}">
              <a16:creationId xmlns:a16="http://schemas.microsoft.com/office/drawing/2014/main" id="{430CD108-7C56-4309-8399-840E8CEB5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42875" y="17687925"/>
          <a:ext cx="1085850" cy="323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8</xdr:row>
      <xdr:rowOff>381000</xdr:rowOff>
    </xdr:from>
    <xdr:to>
      <xdr:col>0</xdr:col>
      <xdr:colOff>1752600</xdr:colOff>
      <xdr:row>9</xdr:row>
      <xdr:rowOff>161925</xdr:rowOff>
    </xdr:to>
    <xdr:pic>
      <xdr:nvPicPr>
        <xdr:cNvPr id="2" name="Picture 5967">
          <a:extLst>
            <a:ext uri="{FF2B5EF4-FFF2-40B4-BE49-F238E27FC236}">
              <a16:creationId xmlns:a16="http://schemas.microsoft.com/office/drawing/2014/main" id="{B3A4F227-21FB-4C90-971A-F95BC2E51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085975"/>
          <a:ext cx="1714500" cy="7524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10</xdr:col>
      <xdr:colOff>114300</xdr:colOff>
      <xdr:row>8</xdr:row>
      <xdr:rowOff>323850</xdr:rowOff>
    </xdr:from>
    <xdr:to>
      <xdr:col>10</xdr:col>
      <xdr:colOff>1647825</xdr:colOff>
      <xdr:row>9</xdr:row>
      <xdr:rowOff>200025</xdr:rowOff>
    </xdr:to>
    <xdr:pic>
      <xdr:nvPicPr>
        <xdr:cNvPr id="3" name="Picture 5988">
          <a:extLst>
            <a:ext uri="{FF2B5EF4-FFF2-40B4-BE49-F238E27FC236}">
              <a16:creationId xmlns:a16="http://schemas.microsoft.com/office/drawing/2014/main" id="{401F2846-0578-4174-9B68-FBD8D838D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01150" y="2028825"/>
          <a:ext cx="1533525" cy="8477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314325</xdr:colOff>
      <xdr:row>25</xdr:row>
      <xdr:rowOff>104775</xdr:rowOff>
    </xdr:from>
    <xdr:to>
      <xdr:col>0</xdr:col>
      <xdr:colOff>800100</xdr:colOff>
      <xdr:row>27</xdr:row>
      <xdr:rowOff>171450</xdr:rowOff>
    </xdr:to>
    <xdr:pic>
      <xdr:nvPicPr>
        <xdr:cNvPr id="4" name="Afbeelding 1088">
          <a:extLst>
            <a:ext uri="{FF2B5EF4-FFF2-40B4-BE49-F238E27FC236}">
              <a16:creationId xmlns:a16="http://schemas.microsoft.com/office/drawing/2014/main" id="{A35F23F6-4701-4DEE-84A7-18EEB3837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4325" y="8782050"/>
          <a:ext cx="485775" cy="6667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857250</xdr:colOff>
      <xdr:row>25</xdr:row>
      <xdr:rowOff>114300</xdr:rowOff>
    </xdr:from>
    <xdr:to>
      <xdr:col>0</xdr:col>
      <xdr:colOff>1095375</xdr:colOff>
      <xdr:row>27</xdr:row>
      <xdr:rowOff>238125</xdr:rowOff>
    </xdr:to>
    <xdr:pic>
      <xdr:nvPicPr>
        <xdr:cNvPr id="5" name="Afbeelding 2">
          <a:extLst>
            <a:ext uri="{FF2B5EF4-FFF2-40B4-BE49-F238E27FC236}">
              <a16:creationId xmlns:a16="http://schemas.microsoft.com/office/drawing/2014/main" id="{3E50C0FF-3EEC-4A36-89FF-59CEEEF95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0" y="8791575"/>
          <a:ext cx="238125" cy="723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1171575</xdr:colOff>
      <xdr:row>25</xdr:row>
      <xdr:rowOff>133350</xdr:rowOff>
    </xdr:from>
    <xdr:to>
      <xdr:col>0</xdr:col>
      <xdr:colOff>1447800</xdr:colOff>
      <xdr:row>27</xdr:row>
      <xdr:rowOff>228600</xdr:rowOff>
    </xdr:to>
    <xdr:pic>
      <xdr:nvPicPr>
        <xdr:cNvPr id="6" name="Afbeelding 1386">
          <a:extLst>
            <a:ext uri="{FF2B5EF4-FFF2-40B4-BE49-F238E27FC236}">
              <a16:creationId xmlns:a16="http://schemas.microsoft.com/office/drawing/2014/main" id="{6CA4DA1C-D798-4E1C-BE7B-78981800F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71575" y="8810625"/>
          <a:ext cx="276225" cy="6953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2</xdr:col>
      <xdr:colOff>285750</xdr:colOff>
      <xdr:row>19</xdr:row>
      <xdr:rowOff>66675</xdr:rowOff>
    </xdr:from>
    <xdr:to>
      <xdr:col>3</xdr:col>
      <xdr:colOff>200025</xdr:colOff>
      <xdr:row>19</xdr:row>
      <xdr:rowOff>857250</xdr:rowOff>
    </xdr:to>
    <xdr:pic>
      <xdr:nvPicPr>
        <xdr:cNvPr id="7" name="Picture 1820">
          <a:extLst>
            <a:ext uri="{FF2B5EF4-FFF2-40B4-BE49-F238E27FC236}">
              <a16:creationId xmlns:a16="http://schemas.microsoft.com/office/drawing/2014/main" id="{EB9B18BB-A8D7-4D2A-A307-E101EB945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152775" y="6048375"/>
          <a:ext cx="7905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114300</xdr:rowOff>
    </xdr:from>
    <xdr:to>
      <xdr:col>5</xdr:col>
      <xdr:colOff>390525</xdr:colOff>
      <xdr:row>23</xdr:row>
      <xdr:rowOff>152400</xdr:rowOff>
    </xdr:to>
    <xdr:pic>
      <xdr:nvPicPr>
        <xdr:cNvPr id="8" name="Picture 1822">
          <a:extLst>
            <a:ext uri="{FF2B5EF4-FFF2-40B4-BE49-F238E27FC236}">
              <a16:creationId xmlns:a16="http://schemas.microsoft.com/office/drawing/2014/main" id="{73E76108-F9E3-4D72-808B-B273E7D52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362450" y="7324725"/>
          <a:ext cx="11049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276225</xdr:colOff>
      <xdr:row>19</xdr:row>
      <xdr:rowOff>247650</xdr:rowOff>
    </xdr:from>
    <xdr:to>
      <xdr:col>4</xdr:col>
      <xdr:colOff>123825</xdr:colOff>
      <xdr:row>19</xdr:row>
      <xdr:rowOff>676275</xdr:rowOff>
    </xdr:to>
    <xdr:pic>
      <xdr:nvPicPr>
        <xdr:cNvPr id="9" name="Picture 1960">
          <a:extLst>
            <a:ext uri="{FF2B5EF4-FFF2-40B4-BE49-F238E27FC236}">
              <a16:creationId xmlns:a16="http://schemas.microsoft.com/office/drawing/2014/main" id="{5C708AA0-A419-435D-9F01-9EF688D58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19550" y="6229350"/>
          <a:ext cx="4667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19</xdr:row>
      <xdr:rowOff>238125</xdr:rowOff>
    </xdr:from>
    <xdr:to>
      <xdr:col>4</xdr:col>
      <xdr:colOff>581025</xdr:colOff>
      <xdr:row>19</xdr:row>
      <xdr:rowOff>666750</xdr:rowOff>
    </xdr:to>
    <xdr:pic>
      <xdr:nvPicPr>
        <xdr:cNvPr id="10" name="Picture 1960">
          <a:extLst>
            <a:ext uri="{FF2B5EF4-FFF2-40B4-BE49-F238E27FC236}">
              <a16:creationId xmlns:a16="http://schemas.microsoft.com/office/drawing/2014/main" id="{70DC3FE7-1C8B-4F1E-95A4-4B110F19E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476750" y="6219825"/>
          <a:ext cx="4667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657225</xdr:colOff>
      <xdr:row>24</xdr:row>
      <xdr:rowOff>104775</xdr:rowOff>
    </xdr:from>
    <xdr:to>
      <xdr:col>10</xdr:col>
      <xdr:colOff>838200</xdr:colOff>
      <xdr:row>25</xdr:row>
      <xdr:rowOff>57150</xdr:rowOff>
    </xdr:to>
    <xdr:pic>
      <xdr:nvPicPr>
        <xdr:cNvPr id="11" name="Picture 3293">
          <a:extLst>
            <a:ext uri="{FF2B5EF4-FFF2-40B4-BE49-F238E27FC236}">
              <a16:creationId xmlns:a16="http://schemas.microsoft.com/office/drawing/2014/main" id="{96125EE5-8F64-4FB6-AC43-8EEE099BB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9744075" y="8448675"/>
          <a:ext cx="1809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533400</xdr:colOff>
      <xdr:row>26</xdr:row>
      <xdr:rowOff>38100</xdr:rowOff>
    </xdr:from>
    <xdr:to>
      <xdr:col>10</xdr:col>
      <xdr:colOff>933450</xdr:colOff>
      <xdr:row>26</xdr:row>
      <xdr:rowOff>333375</xdr:rowOff>
    </xdr:to>
    <xdr:pic>
      <xdr:nvPicPr>
        <xdr:cNvPr id="12" name="Picture 3295">
          <a:extLst>
            <a:ext uri="{FF2B5EF4-FFF2-40B4-BE49-F238E27FC236}">
              <a16:creationId xmlns:a16="http://schemas.microsoft.com/office/drawing/2014/main" id="{E9FADF0B-35B5-450D-84BD-516E539F2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9620250" y="8915400"/>
          <a:ext cx="400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66675</xdr:colOff>
      <xdr:row>19</xdr:row>
      <xdr:rowOff>381000</xdr:rowOff>
    </xdr:from>
    <xdr:to>
      <xdr:col>11</xdr:col>
      <xdr:colOff>904875</xdr:colOff>
      <xdr:row>19</xdr:row>
      <xdr:rowOff>838200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id="{DFA332AA-FDC7-4618-A99E-83856E892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0906125" y="6362700"/>
          <a:ext cx="838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104775</xdr:colOff>
      <xdr:row>20</xdr:row>
      <xdr:rowOff>219075</xdr:rowOff>
    </xdr:from>
    <xdr:to>
      <xdr:col>11</xdr:col>
      <xdr:colOff>962025</xdr:colOff>
      <xdr:row>21</xdr:row>
      <xdr:rowOff>228600</xdr:rowOff>
    </xdr:to>
    <xdr:pic>
      <xdr:nvPicPr>
        <xdr:cNvPr id="14" name="Picture 6">
          <a:extLst>
            <a:ext uri="{FF2B5EF4-FFF2-40B4-BE49-F238E27FC236}">
              <a16:creationId xmlns:a16="http://schemas.microsoft.com/office/drawing/2014/main" id="{1090B475-F9BA-43F7-BC82-73F2693EF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0944225" y="7210425"/>
          <a:ext cx="857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200025</xdr:colOff>
      <xdr:row>19</xdr:row>
      <xdr:rowOff>390525</xdr:rowOff>
    </xdr:from>
    <xdr:to>
      <xdr:col>15</xdr:col>
      <xdr:colOff>19050</xdr:colOff>
      <xdr:row>19</xdr:row>
      <xdr:rowOff>857250</xdr:rowOff>
    </xdr:to>
    <xdr:pic>
      <xdr:nvPicPr>
        <xdr:cNvPr id="15" name="Picture 4">
          <a:extLst>
            <a:ext uri="{FF2B5EF4-FFF2-40B4-BE49-F238E27FC236}">
              <a16:creationId xmlns:a16="http://schemas.microsoft.com/office/drawing/2014/main" id="{14B1494C-FB84-446D-A7F3-E1749D4AE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077825" y="6372225"/>
          <a:ext cx="11620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276225</xdr:colOff>
      <xdr:row>20</xdr:row>
      <xdr:rowOff>180975</xdr:rowOff>
    </xdr:from>
    <xdr:to>
      <xdr:col>15</xdr:col>
      <xdr:colOff>104775</xdr:colOff>
      <xdr:row>21</xdr:row>
      <xdr:rowOff>247650</xdr:rowOff>
    </xdr:to>
    <xdr:pic>
      <xdr:nvPicPr>
        <xdr:cNvPr id="16" name="Picture 8">
          <a:extLst>
            <a:ext uri="{FF2B5EF4-FFF2-40B4-BE49-F238E27FC236}">
              <a16:creationId xmlns:a16="http://schemas.microsoft.com/office/drawing/2014/main" id="{9B3B4513-D473-4176-A290-AB8E2B8C9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3154025" y="7210425"/>
          <a:ext cx="11715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8</xdr:row>
      <xdr:rowOff>381000</xdr:rowOff>
    </xdr:from>
    <xdr:to>
      <xdr:col>0</xdr:col>
      <xdr:colOff>1752600</xdr:colOff>
      <xdr:row>9</xdr:row>
      <xdr:rowOff>161925</xdr:rowOff>
    </xdr:to>
    <xdr:pic>
      <xdr:nvPicPr>
        <xdr:cNvPr id="17" name="Picture 5967">
          <a:extLst>
            <a:ext uri="{FF2B5EF4-FFF2-40B4-BE49-F238E27FC236}">
              <a16:creationId xmlns:a16="http://schemas.microsoft.com/office/drawing/2014/main" id="{7DDDCBDF-EBFC-4F93-9952-3C3F6DE2C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8100" y="2085975"/>
          <a:ext cx="1714500" cy="7524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10</xdr:col>
      <xdr:colOff>114300</xdr:colOff>
      <xdr:row>8</xdr:row>
      <xdr:rowOff>323850</xdr:rowOff>
    </xdr:from>
    <xdr:to>
      <xdr:col>10</xdr:col>
      <xdr:colOff>1647825</xdr:colOff>
      <xdr:row>9</xdr:row>
      <xdr:rowOff>200025</xdr:rowOff>
    </xdr:to>
    <xdr:pic>
      <xdr:nvPicPr>
        <xdr:cNvPr id="18" name="Picture 5988">
          <a:extLst>
            <a:ext uri="{FF2B5EF4-FFF2-40B4-BE49-F238E27FC236}">
              <a16:creationId xmlns:a16="http://schemas.microsoft.com/office/drawing/2014/main" id="{6895FAF9-20A6-4DB9-A77B-1B19210B3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01150" y="2028825"/>
          <a:ext cx="1533525" cy="8477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314325</xdr:colOff>
      <xdr:row>25</xdr:row>
      <xdr:rowOff>104775</xdr:rowOff>
    </xdr:from>
    <xdr:to>
      <xdr:col>0</xdr:col>
      <xdr:colOff>800100</xdr:colOff>
      <xdr:row>27</xdr:row>
      <xdr:rowOff>171450</xdr:rowOff>
    </xdr:to>
    <xdr:pic>
      <xdr:nvPicPr>
        <xdr:cNvPr id="19" name="Afbeelding 1088">
          <a:extLst>
            <a:ext uri="{FF2B5EF4-FFF2-40B4-BE49-F238E27FC236}">
              <a16:creationId xmlns:a16="http://schemas.microsoft.com/office/drawing/2014/main" id="{72FE6FC8-D31E-45D5-9876-954CFE1D8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4325" y="8782050"/>
          <a:ext cx="485775" cy="6667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857250</xdr:colOff>
      <xdr:row>25</xdr:row>
      <xdr:rowOff>114300</xdr:rowOff>
    </xdr:from>
    <xdr:to>
      <xdr:col>0</xdr:col>
      <xdr:colOff>1095375</xdr:colOff>
      <xdr:row>27</xdr:row>
      <xdr:rowOff>238125</xdr:rowOff>
    </xdr:to>
    <xdr:pic>
      <xdr:nvPicPr>
        <xdr:cNvPr id="20" name="Afbeelding 2">
          <a:extLst>
            <a:ext uri="{FF2B5EF4-FFF2-40B4-BE49-F238E27FC236}">
              <a16:creationId xmlns:a16="http://schemas.microsoft.com/office/drawing/2014/main" id="{6E2B246A-4593-4393-A813-81765425B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0" y="8791575"/>
          <a:ext cx="238125" cy="723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1171575</xdr:colOff>
      <xdr:row>25</xdr:row>
      <xdr:rowOff>133350</xdr:rowOff>
    </xdr:from>
    <xdr:to>
      <xdr:col>0</xdr:col>
      <xdr:colOff>1447800</xdr:colOff>
      <xdr:row>27</xdr:row>
      <xdr:rowOff>228600</xdr:rowOff>
    </xdr:to>
    <xdr:pic>
      <xdr:nvPicPr>
        <xdr:cNvPr id="21" name="Afbeelding 1386">
          <a:extLst>
            <a:ext uri="{FF2B5EF4-FFF2-40B4-BE49-F238E27FC236}">
              <a16:creationId xmlns:a16="http://schemas.microsoft.com/office/drawing/2014/main" id="{075EEDA6-8D57-4DAF-989A-129C36478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71575" y="8810625"/>
          <a:ext cx="276225" cy="6953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2</xdr:col>
      <xdr:colOff>285750</xdr:colOff>
      <xdr:row>19</xdr:row>
      <xdr:rowOff>66675</xdr:rowOff>
    </xdr:from>
    <xdr:to>
      <xdr:col>3</xdr:col>
      <xdr:colOff>200025</xdr:colOff>
      <xdr:row>19</xdr:row>
      <xdr:rowOff>857250</xdr:rowOff>
    </xdr:to>
    <xdr:pic>
      <xdr:nvPicPr>
        <xdr:cNvPr id="22" name="Picture 1820">
          <a:extLst>
            <a:ext uri="{FF2B5EF4-FFF2-40B4-BE49-F238E27FC236}">
              <a16:creationId xmlns:a16="http://schemas.microsoft.com/office/drawing/2014/main" id="{8E0D89A4-4EBD-4923-B1C0-684EAF00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152775" y="6048375"/>
          <a:ext cx="7905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21</xdr:row>
      <xdr:rowOff>114300</xdr:rowOff>
    </xdr:from>
    <xdr:to>
      <xdr:col>5</xdr:col>
      <xdr:colOff>390525</xdr:colOff>
      <xdr:row>23</xdr:row>
      <xdr:rowOff>152400</xdr:rowOff>
    </xdr:to>
    <xdr:pic>
      <xdr:nvPicPr>
        <xdr:cNvPr id="23" name="Picture 1822">
          <a:extLst>
            <a:ext uri="{FF2B5EF4-FFF2-40B4-BE49-F238E27FC236}">
              <a16:creationId xmlns:a16="http://schemas.microsoft.com/office/drawing/2014/main" id="{145B4EF9-ACC5-475D-B765-2F830C7B3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362450" y="7324725"/>
          <a:ext cx="11049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276225</xdr:colOff>
      <xdr:row>19</xdr:row>
      <xdr:rowOff>247650</xdr:rowOff>
    </xdr:from>
    <xdr:to>
      <xdr:col>4</xdr:col>
      <xdr:colOff>123825</xdr:colOff>
      <xdr:row>19</xdr:row>
      <xdr:rowOff>676275</xdr:rowOff>
    </xdr:to>
    <xdr:pic>
      <xdr:nvPicPr>
        <xdr:cNvPr id="24" name="Picture 1960">
          <a:extLst>
            <a:ext uri="{FF2B5EF4-FFF2-40B4-BE49-F238E27FC236}">
              <a16:creationId xmlns:a16="http://schemas.microsoft.com/office/drawing/2014/main" id="{C1C19F44-D201-45BF-9A56-513CE27A5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19550" y="6229350"/>
          <a:ext cx="4667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19</xdr:row>
      <xdr:rowOff>238125</xdr:rowOff>
    </xdr:from>
    <xdr:to>
      <xdr:col>4</xdr:col>
      <xdr:colOff>581025</xdr:colOff>
      <xdr:row>19</xdr:row>
      <xdr:rowOff>666750</xdr:rowOff>
    </xdr:to>
    <xdr:pic>
      <xdr:nvPicPr>
        <xdr:cNvPr id="25" name="Picture 1960">
          <a:extLst>
            <a:ext uri="{FF2B5EF4-FFF2-40B4-BE49-F238E27FC236}">
              <a16:creationId xmlns:a16="http://schemas.microsoft.com/office/drawing/2014/main" id="{1CF3BC9E-8829-4B10-BCCA-C1600F6A9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476750" y="6219825"/>
          <a:ext cx="4667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657225</xdr:colOff>
      <xdr:row>24</xdr:row>
      <xdr:rowOff>104775</xdr:rowOff>
    </xdr:from>
    <xdr:to>
      <xdr:col>10</xdr:col>
      <xdr:colOff>838200</xdr:colOff>
      <xdr:row>25</xdr:row>
      <xdr:rowOff>57150</xdr:rowOff>
    </xdr:to>
    <xdr:pic>
      <xdr:nvPicPr>
        <xdr:cNvPr id="26" name="Picture 3293">
          <a:extLst>
            <a:ext uri="{FF2B5EF4-FFF2-40B4-BE49-F238E27FC236}">
              <a16:creationId xmlns:a16="http://schemas.microsoft.com/office/drawing/2014/main" id="{BA2B6102-C112-419B-99B4-3E0F4B2FD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9744075" y="8448675"/>
          <a:ext cx="1809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533400</xdr:colOff>
      <xdr:row>26</xdr:row>
      <xdr:rowOff>38100</xdr:rowOff>
    </xdr:from>
    <xdr:to>
      <xdr:col>10</xdr:col>
      <xdr:colOff>933450</xdr:colOff>
      <xdr:row>26</xdr:row>
      <xdr:rowOff>333375</xdr:rowOff>
    </xdr:to>
    <xdr:pic>
      <xdr:nvPicPr>
        <xdr:cNvPr id="27" name="Picture 3295">
          <a:extLst>
            <a:ext uri="{FF2B5EF4-FFF2-40B4-BE49-F238E27FC236}">
              <a16:creationId xmlns:a16="http://schemas.microsoft.com/office/drawing/2014/main" id="{0183C659-F680-4669-9649-E083613A2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9620250" y="8915400"/>
          <a:ext cx="4000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66675</xdr:colOff>
      <xdr:row>19</xdr:row>
      <xdr:rowOff>381000</xdr:rowOff>
    </xdr:from>
    <xdr:to>
      <xdr:col>11</xdr:col>
      <xdr:colOff>904875</xdr:colOff>
      <xdr:row>19</xdr:row>
      <xdr:rowOff>838200</xdr:rowOff>
    </xdr:to>
    <xdr:pic>
      <xdr:nvPicPr>
        <xdr:cNvPr id="28" name="Picture 2">
          <a:extLst>
            <a:ext uri="{FF2B5EF4-FFF2-40B4-BE49-F238E27FC236}">
              <a16:creationId xmlns:a16="http://schemas.microsoft.com/office/drawing/2014/main" id="{34A00386-BABD-435C-90B6-4E5B2D7C2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0906125" y="6362700"/>
          <a:ext cx="838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104775</xdr:colOff>
      <xdr:row>20</xdr:row>
      <xdr:rowOff>219075</xdr:rowOff>
    </xdr:from>
    <xdr:to>
      <xdr:col>11</xdr:col>
      <xdr:colOff>962025</xdr:colOff>
      <xdr:row>21</xdr:row>
      <xdr:rowOff>228600</xdr:rowOff>
    </xdr:to>
    <xdr:pic>
      <xdr:nvPicPr>
        <xdr:cNvPr id="29" name="Picture 6">
          <a:extLst>
            <a:ext uri="{FF2B5EF4-FFF2-40B4-BE49-F238E27FC236}">
              <a16:creationId xmlns:a16="http://schemas.microsoft.com/office/drawing/2014/main" id="{F134B895-04FE-4835-B069-2B4089A8B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0944225" y="7210425"/>
          <a:ext cx="857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200025</xdr:colOff>
      <xdr:row>19</xdr:row>
      <xdr:rowOff>390525</xdr:rowOff>
    </xdr:from>
    <xdr:to>
      <xdr:col>15</xdr:col>
      <xdr:colOff>19050</xdr:colOff>
      <xdr:row>19</xdr:row>
      <xdr:rowOff>857250</xdr:rowOff>
    </xdr:to>
    <xdr:pic>
      <xdr:nvPicPr>
        <xdr:cNvPr id="30" name="Picture 4">
          <a:extLst>
            <a:ext uri="{FF2B5EF4-FFF2-40B4-BE49-F238E27FC236}">
              <a16:creationId xmlns:a16="http://schemas.microsoft.com/office/drawing/2014/main" id="{4C131213-D468-448D-8574-05AF7E29A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077825" y="6372225"/>
          <a:ext cx="11620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276225</xdr:colOff>
      <xdr:row>20</xdr:row>
      <xdr:rowOff>180975</xdr:rowOff>
    </xdr:from>
    <xdr:to>
      <xdr:col>15</xdr:col>
      <xdr:colOff>104775</xdr:colOff>
      <xdr:row>21</xdr:row>
      <xdr:rowOff>247650</xdr:rowOff>
    </xdr:to>
    <xdr:pic>
      <xdr:nvPicPr>
        <xdr:cNvPr id="31" name="Picture 8">
          <a:extLst>
            <a:ext uri="{FF2B5EF4-FFF2-40B4-BE49-F238E27FC236}">
              <a16:creationId xmlns:a16="http://schemas.microsoft.com/office/drawing/2014/main" id="{E0BB7FAA-25A7-4F94-839D-BD41194E1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3154025" y="7210425"/>
          <a:ext cx="11715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619125</xdr:colOff>
      <xdr:row>23</xdr:row>
      <xdr:rowOff>66675</xdr:rowOff>
    </xdr:from>
    <xdr:to>
      <xdr:col>10</xdr:col>
      <xdr:colOff>885825</xdr:colOff>
      <xdr:row>23</xdr:row>
      <xdr:rowOff>504825</xdr:rowOff>
    </xdr:to>
    <xdr:pic>
      <xdr:nvPicPr>
        <xdr:cNvPr id="32" name="Рисунок 38">
          <a:extLst>
            <a:ext uri="{FF2B5EF4-FFF2-40B4-BE49-F238E27FC236}">
              <a16:creationId xmlns:a16="http://schemas.microsoft.com/office/drawing/2014/main" id="{33335D5D-808B-4CC4-B160-A25342EEF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9705975" y="7848600"/>
          <a:ext cx="2667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15</xdr:row>
      <xdr:rowOff>57150</xdr:rowOff>
    </xdr:from>
    <xdr:to>
      <xdr:col>0</xdr:col>
      <xdr:colOff>1000125</xdr:colOff>
      <xdr:row>15</xdr:row>
      <xdr:rowOff>695325</xdr:rowOff>
    </xdr:to>
    <xdr:pic>
      <xdr:nvPicPr>
        <xdr:cNvPr id="33" name="Рисунок 34">
          <a:extLst>
            <a:ext uri="{FF2B5EF4-FFF2-40B4-BE49-F238E27FC236}">
              <a16:creationId xmlns:a16="http://schemas.microsoft.com/office/drawing/2014/main" id="{72A5D9BC-B0A0-49A0-8326-122E54086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52400" y="4505325"/>
          <a:ext cx="8477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1028700</xdr:colOff>
      <xdr:row>20</xdr:row>
      <xdr:rowOff>0</xdr:rowOff>
    </xdr:from>
    <xdr:to>
      <xdr:col>9</xdr:col>
      <xdr:colOff>1028700</xdr:colOff>
      <xdr:row>22</xdr:row>
      <xdr:rowOff>0</xdr:rowOff>
    </xdr:to>
    <xdr:pic>
      <xdr:nvPicPr>
        <xdr:cNvPr id="2" name="Picture 79">
          <a:extLst>
            <a:ext uri="{FF2B5EF4-FFF2-40B4-BE49-F238E27FC236}">
              <a16:creationId xmlns:a16="http://schemas.microsoft.com/office/drawing/2014/main" id="{0D2D1CE8-DDC6-4871-B5AD-70E39FA9A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91975" y="5124450"/>
          <a:ext cx="0" cy="8382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0</xdr:col>
      <xdr:colOff>66675</xdr:colOff>
      <xdr:row>7</xdr:row>
      <xdr:rowOff>28575</xdr:rowOff>
    </xdr:from>
    <xdr:to>
      <xdr:col>0</xdr:col>
      <xdr:colOff>1123950</xdr:colOff>
      <xdr:row>9</xdr:row>
      <xdr:rowOff>333375</xdr:rowOff>
    </xdr:to>
    <xdr:pic>
      <xdr:nvPicPr>
        <xdr:cNvPr id="3" name="Picture 16">
          <a:extLst>
            <a:ext uri="{FF2B5EF4-FFF2-40B4-BE49-F238E27FC236}">
              <a16:creationId xmlns:a16="http://schemas.microsoft.com/office/drawing/2014/main" id="{B2F88D37-9B45-453B-AD90-3F6BE4FF7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1495425"/>
          <a:ext cx="10572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12</xdr:row>
      <xdr:rowOff>114300</xdr:rowOff>
    </xdr:from>
    <xdr:to>
      <xdr:col>0</xdr:col>
      <xdr:colOff>1114425</xdr:colOff>
      <xdr:row>15</xdr:row>
      <xdr:rowOff>76200</xdr:rowOff>
    </xdr:to>
    <xdr:pic>
      <xdr:nvPicPr>
        <xdr:cNvPr id="4" name="Picture 18">
          <a:extLst>
            <a:ext uri="{FF2B5EF4-FFF2-40B4-BE49-F238E27FC236}">
              <a16:creationId xmlns:a16="http://schemas.microsoft.com/office/drawing/2014/main" id="{E8A4116D-D15F-4C91-80C6-132C3691D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4300" y="3190875"/>
          <a:ext cx="10001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30</xdr:row>
      <xdr:rowOff>323850</xdr:rowOff>
    </xdr:from>
    <xdr:to>
      <xdr:col>0</xdr:col>
      <xdr:colOff>1228725</xdr:colOff>
      <xdr:row>31</xdr:row>
      <xdr:rowOff>438150</xdr:rowOff>
    </xdr:to>
    <xdr:pic>
      <xdr:nvPicPr>
        <xdr:cNvPr id="5" name="Picture 20">
          <a:extLst>
            <a:ext uri="{FF2B5EF4-FFF2-40B4-BE49-F238E27FC236}">
              <a16:creationId xmlns:a16="http://schemas.microsoft.com/office/drawing/2014/main" id="{AF188EB0-620E-4588-B0F3-375EC06BC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25" y="10220325"/>
          <a:ext cx="1219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21</xdr:row>
      <xdr:rowOff>47625</xdr:rowOff>
    </xdr:from>
    <xdr:to>
      <xdr:col>0</xdr:col>
      <xdr:colOff>819150</xdr:colOff>
      <xdr:row>22</xdr:row>
      <xdr:rowOff>323850</xdr:rowOff>
    </xdr:to>
    <xdr:pic>
      <xdr:nvPicPr>
        <xdr:cNvPr id="6" name="Picture 24">
          <a:extLst>
            <a:ext uri="{FF2B5EF4-FFF2-40B4-BE49-F238E27FC236}">
              <a16:creationId xmlns:a16="http://schemas.microsoft.com/office/drawing/2014/main" id="{EABF98F7-8F6E-4E7E-B318-1D99AB31A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1475" y="5572125"/>
          <a:ext cx="4476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24</xdr:row>
      <xdr:rowOff>76200</xdr:rowOff>
    </xdr:from>
    <xdr:to>
      <xdr:col>0</xdr:col>
      <xdr:colOff>828675</xdr:colOff>
      <xdr:row>25</xdr:row>
      <xdr:rowOff>238125</xdr:rowOff>
    </xdr:to>
    <xdr:pic>
      <xdr:nvPicPr>
        <xdr:cNvPr id="7" name="Picture 26">
          <a:extLst>
            <a:ext uri="{FF2B5EF4-FFF2-40B4-BE49-F238E27FC236}">
              <a16:creationId xmlns:a16="http://schemas.microsoft.com/office/drawing/2014/main" id="{2A66C43F-85A3-4A30-BB9B-B452D90CE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61950" y="6962775"/>
          <a:ext cx="4667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26</xdr:row>
      <xdr:rowOff>95250</xdr:rowOff>
    </xdr:from>
    <xdr:to>
      <xdr:col>0</xdr:col>
      <xdr:colOff>1038225</xdr:colOff>
      <xdr:row>26</xdr:row>
      <xdr:rowOff>495300</xdr:rowOff>
    </xdr:to>
    <xdr:pic>
      <xdr:nvPicPr>
        <xdr:cNvPr id="8" name="Picture 28">
          <a:extLst>
            <a:ext uri="{FF2B5EF4-FFF2-40B4-BE49-F238E27FC236}">
              <a16:creationId xmlns:a16="http://schemas.microsoft.com/office/drawing/2014/main" id="{9AFEC77B-A0C2-4875-9B10-223C8ADCB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90500" y="7820025"/>
          <a:ext cx="8477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27</xdr:row>
      <xdr:rowOff>66675</xdr:rowOff>
    </xdr:from>
    <xdr:to>
      <xdr:col>0</xdr:col>
      <xdr:colOff>1038225</xdr:colOff>
      <xdr:row>27</xdr:row>
      <xdr:rowOff>571500</xdr:rowOff>
    </xdr:to>
    <xdr:pic>
      <xdr:nvPicPr>
        <xdr:cNvPr id="9" name="Picture 30">
          <a:extLst>
            <a:ext uri="{FF2B5EF4-FFF2-40B4-BE49-F238E27FC236}">
              <a16:creationId xmlns:a16="http://schemas.microsoft.com/office/drawing/2014/main" id="{1EFD8AF7-9048-4BE4-BCE8-826F25969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90500" y="8591550"/>
          <a:ext cx="8477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295275</xdr:colOff>
      <xdr:row>7</xdr:row>
      <xdr:rowOff>57150</xdr:rowOff>
    </xdr:from>
    <xdr:to>
      <xdr:col>9</xdr:col>
      <xdr:colOff>752475</xdr:colOff>
      <xdr:row>10</xdr:row>
      <xdr:rowOff>104775</xdr:rowOff>
    </xdr:to>
    <xdr:pic>
      <xdr:nvPicPr>
        <xdr:cNvPr id="10" name="Picture 6094">
          <a:extLst>
            <a:ext uri="{FF2B5EF4-FFF2-40B4-BE49-F238E27FC236}">
              <a16:creationId xmlns:a16="http://schemas.microsoft.com/office/drawing/2014/main" id="{851FE5D0-376B-442F-B879-4C18E9113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258550" y="1524000"/>
          <a:ext cx="4572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57150</xdr:colOff>
      <xdr:row>12</xdr:row>
      <xdr:rowOff>238125</xdr:rowOff>
    </xdr:from>
    <xdr:to>
      <xdr:col>9</xdr:col>
      <xdr:colOff>1066800</xdr:colOff>
      <xdr:row>15</xdr:row>
      <xdr:rowOff>38100</xdr:rowOff>
    </xdr:to>
    <xdr:pic>
      <xdr:nvPicPr>
        <xdr:cNvPr id="11" name="Picture 6151">
          <a:extLst>
            <a:ext uri="{FF2B5EF4-FFF2-40B4-BE49-F238E27FC236}">
              <a16:creationId xmlns:a16="http://schemas.microsoft.com/office/drawing/2014/main" id="{DCB2AA6F-EADF-4E8F-B6CC-04E14B717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1020425" y="3314700"/>
          <a:ext cx="10096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33</xdr:row>
      <xdr:rowOff>190500</xdr:rowOff>
    </xdr:from>
    <xdr:to>
      <xdr:col>0</xdr:col>
      <xdr:colOff>1076325</xdr:colOff>
      <xdr:row>34</xdr:row>
      <xdr:rowOff>200025</xdr:rowOff>
    </xdr:to>
    <xdr:pic>
      <xdr:nvPicPr>
        <xdr:cNvPr id="12" name="Picture 1769">
          <a:extLst>
            <a:ext uri="{FF2B5EF4-FFF2-40B4-BE49-F238E27FC236}">
              <a16:creationId xmlns:a16="http://schemas.microsoft.com/office/drawing/2014/main" id="{4AB6BCFE-0B75-401E-B14E-44857A203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23825" y="11639550"/>
          <a:ext cx="9525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35</xdr:row>
      <xdr:rowOff>161925</xdr:rowOff>
    </xdr:from>
    <xdr:to>
      <xdr:col>0</xdr:col>
      <xdr:colOff>1000125</xdr:colOff>
      <xdr:row>35</xdr:row>
      <xdr:rowOff>371475</xdr:rowOff>
    </xdr:to>
    <xdr:pic>
      <xdr:nvPicPr>
        <xdr:cNvPr id="13" name="Picture 9193">
          <a:extLst>
            <a:ext uri="{FF2B5EF4-FFF2-40B4-BE49-F238E27FC236}">
              <a16:creationId xmlns:a16="http://schemas.microsoft.com/office/drawing/2014/main" id="{487F4945-9EC6-4A64-A66B-37A793A2A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95250" y="12668250"/>
          <a:ext cx="9048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314325</xdr:colOff>
      <xdr:row>21</xdr:row>
      <xdr:rowOff>342900</xdr:rowOff>
    </xdr:from>
    <xdr:to>
      <xdr:col>9</xdr:col>
      <xdr:colOff>857250</xdr:colOff>
      <xdr:row>23</xdr:row>
      <xdr:rowOff>276225</xdr:rowOff>
    </xdr:to>
    <xdr:pic>
      <xdr:nvPicPr>
        <xdr:cNvPr id="14" name="Рисунок 16" descr="Калитка Эконом NEW (60x40)_Lock RAL8017.png">
          <a:extLst>
            <a:ext uri="{FF2B5EF4-FFF2-40B4-BE49-F238E27FC236}">
              <a16:creationId xmlns:a16="http://schemas.microsoft.com/office/drawing/2014/main" id="{867EB133-37A2-4B97-A99A-E4E47821D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1277600" y="5867400"/>
          <a:ext cx="5429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1028700</xdr:colOff>
      <xdr:row>30</xdr:row>
      <xdr:rowOff>0</xdr:rowOff>
    </xdr:from>
    <xdr:to>
      <xdr:col>9</xdr:col>
      <xdr:colOff>1028700</xdr:colOff>
      <xdr:row>32</xdr:row>
      <xdr:rowOff>0</xdr:rowOff>
    </xdr:to>
    <xdr:pic>
      <xdr:nvPicPr>
        <xdr:cNvPr id="15" name="Picture 79">
          <a:extLst>
            <a:ext uri="{FF2B5EF4-FFF2-40B4-BE49-F238E27FC236}">
              <a16:creationId xmlns:a16="http://schemas.microsoft.com/office/drawing/2014/main" id="{14A05B97-4FEC-4B4B-A148-8F41DB161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991975" y="9896475"/>
          <a:ext cx="0" cy="11144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190500</xdr:colOff>
      <xdr:row>23</xdr:row>
      <xdr:rowOff>2931</xdr:rowOff>
    </xdr:from>
    <xdr:to>
      <xdr:col>17</xdr:col>
      <xdr:colOff>359019</xdr:colOff>
      <xdr:row>23</xdr:row>
      <xdr:rowOff>3254</xdr:rowOff>
    </xdr:to>
    <xdr:sp macro="" textlink="">
      <xdr:nvSpPr>
        <xdr:cNvPr id="2" name="PIJL-LINKS en -RECHTS 912">
          <a:extLst>
            <a:ext uri="{FF2B5EF4-FFF2-40B4-BE49-F238E27FC236}">
              <a16:creationId xmlns:a16="http://schemas.microsoft.com/office/drawing/2014/main" id="{B66C9DA4-673D-4C92-B758-5C2004E95013}"/>
            </a:ext>
          </a:extLst>
        </xdr:cNvPr>
        <xdr:cNvSpPr/>
      </xdr:nvSpPr>
      <xdr:spPr>
        <a:xfrm>
          <a:off x="11439525" y="5898906"/>
          <a:ext cx="168519" cy="323"/>
        </a:xfrm>
        <a:prstGeom prst="left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17</xdr:col>
      <xdr:colOff>190500</xdr:colOff>
      <xdr:row>23</xdr:row>
      <xdr:rowOff>2931</xdr:rowOff>
    </xdr:from>
    <xdr:to>
      <xdr:col>17</xdr:col>
      <xdr:colOff>359019</xdr:colOff>
      <xdr:row>23</xdr:row>
      <xdr:rowOff>3254</xdr:rowOff>
    </xdr:to>
    <xdr:sp macro="" textlink="">
      <xdr:nvSpPr>
        <xdr:cNvPr id="3" name="PIJL-LINKS en -RECHTS 918">
          <a:extLst>
            <a:ext uri="{FF2B5EF4-FFF2-40B4-BE49-F238E27FC236}">
              <a16:creationId xmlns:a16="http://schemas.microsoft.com/office/drawing/2014/main" id="{533D0ECD-44D5-466C-90F6-1BE0E84F722B}"/>
            </a:ext>
          </a:extLst>
        </xdr:cNvPr>
        <xdr:cNvSpPr/>
      </xdr:nvSpPr>
      <xdr:spPr>
        <a:xfrm>
          <a:off x="11439525" y="5898906"/>
          <a:ext cx="168519" cy="323"/>
        </a:xfrm>
        <a:prstGeom prst="left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18</xdr:col>
      <xdr:colOff>57150</xdr:colOff>
      <xdr:row>22</xdr:row>
      <xdr:rowOff>0</xdr:rowOff>
    </xdr:from>
    <xdr:to>
      <xdr:col>18</xdr:col>
      <xdr:colOff>266700</xdr:colOff>
      <xdr:row>22</xdr:row>
      <xdr:rowOff>0</xdr:rowOff>
    </xdr:to>
    <xdr:sp macro="" textlink="">
      <xdr:nvSpPr>
        <xdr:cNvPr id="4" name="PIJL-OMLAAG 931">
          <a:extLst>
            <a:ext uri="{FF2B5EF4-FFF2-40B4-BE49-F238E27FC236}">
              <a16:creationId xmlns:a16="http://schemas.microsoft.com/office/drawing/2014/main" id="{F8706FDE-1234-4682-B94E-3A9EBD25E5FB}"/>
            </a:ext>
          </a:extLst>
        </xdr:cNvPr>
        <xdr:cNvSpPr>
          <a:spLocks noChangeArrowheads="1"/>
        </xdr:cNvSpPr>
      </xdr:nvSpPr>
      <xdr:spPr bwMode="auto">
        <a:xfrm>
          <a:off x="11906250" y="5562600"/>
          <a:ext cx="20955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25400" algn="ctr">
          <a:noFill/>
          <a:miter lim="800000"/>
          <a:headEnd/>
          <a:tailEnd/>
        </a:ln>
      </xdr:spPr>
    </xdr:sp>
    <xdr:clientData/>
  </xdr:twoCellAnchor>
  <xdr:twoCellAnchor>
    <xdr:from>
      <xdr:col>19</xdr:col>
      <xdr:colOff>47625</xdr:colOff>
      <xdr:row>21</xdr:row>
      <xdr:rowOff>57150</xdr:rowOff>
    </xdr:from>
    <xdr:to>
      <xdr:col>19</xdr:col>
      <xdr:colOff>285750</xdr:colOff>
      <xdr:row>21</xdr:row>
      <xdr:rowOff>666750</xdr:rowOff>
    </xdr:to>
    <xdr:sp macro="" textlink="">
      <xdr:nvSpPr>
        <xdr:cNvPr id="5" name="PIJL-LINKS en -RECHTS 932">
          <a:extLst>
            <a:ext uri="{FF2B5EF4-FFF2-40B4-BE49-F238E27FC236}">
              <a16:creationId xmlns:a16="http://schemas.microsoft.com/office/drawing/2014/main" id="{1DC09A61-A27B-446E-A986-5E3C9F7BDD1E}"/>
            </a:ext>
          </a:extLst>
        </xdr:cNvPr>
        <xdr:cNvSpPr>
          <a:spLocks noChangeArrowheads="1"/>
        </xdr:cNvSpPr>
      </xdr:nvSpPr>
      <xdr:spPr bwMode="auto">
        <a:xfrm rot="-5400000">
          <a:off x="12468225" y="5305425"/>
          <a:ext cx="276225" cy="238125"/>
        </a:xfrm>
        <a:prstGeom prst="leftRightArrow">
          <a:avLst>
            <a:gd name="adj1" fmla="val 50000"/>
            <a:gd name="adj2" fmla="val 23001"/>
          </a:avLst>
        </a:prstGeom>
        <a:solidFill>
          <a:srgbClr val="000000"/>
        </a:solidFill>
        <a:ln w="25400" algn="ctr">
          <a:noFill/>
          <a:miter lim="800000"/>
          <a:headEnd/>
          <a:tailEnd/>
        </a:ln>
      </xdr:spPr>
    </xdr:sp>
    <xdr:clientData/>
  </xdr:twoCellAnchor>
  <xdr:twoCellAnchor>
    <xdr:from>
      <xdr:col>19</xdr:col>
      <xdr:colOff>47625</xdr:colOff>
      <xdr:row>23</xdr:row>
      <xdr:rowOff>0</xdr:rowOff>
    </xdr:from>
    <xdr:to>
      <xdr:col>19</xdr:col>
      <xdr:colOff>285750</xdr:colOff>
      <xdr:row>23</xdr:row>
      <xdr:rowOff>0</xdr:rowOff>
    </xdr:to>
    <xdr:sp macro="" textlink="">
      <xdr:nvSpPr>
        <xdr:cNvPr id="6" name="PIJL-LINKS en -RECHTS 933">
          <a:extLst>
            <a:ext uri="{FF2B5EF4-FFF2-40B4-BE49-F238E27FC236}">
              <a16:creationId xmlns:a16="http://schemas.microsoft.com/office/drawing/2014/main" id="{8D030EA6-7359-45B2-8A55-53AF1BFACE2F}"/>
            </a:ext>
          </a:extLst>
        </xdr:cNvPr>
        <xdr:cNvSpPr>
          <a:spLocks noChangeArrowheads="1"/>
        </xdr:cNvSpPr>
      </xdr:nvSpPr>
      <xdr:spPr bwMode="auto">
        <a:xfrm rot="-5400000">
          <a:off x="12606338" y="5776912"/>
          <a:ext cx="0" cy="238125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000000"/>
        </a:solidFill>
        <a:ln w="25400" algn="ctr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190500</xdr:colOff>
      <xdr:row>23</xdr:row>
      <xdr:rowOff>2931</xdr:rowOff>
    </xdr:from>
    <xdr:to>
      <xdr:col>17</xdr:col>
      <xdr:colOff>359019</xdr:colOff>
      <xdr:row>23</xdr:row>
      <xdr:rowOff>3254</xdr:rowOff>
    </xdr:to>
    <xdr:sp macro="" textlink="">
      <xdr:nvSpPr>
        <xdr:cNvPr id="7" name="PIJL-LINKS en -RECHTS 934">
          <a:extLst>
            <a:ext uri="{FF2B5EF4-FFF2-40B4-BE49-F238E27FC236}">
              <a16:creationId xmlns:a16="http://schemas.microsoft.com/office/drawing/2014/main" id="{C907C7EF-ECC3-48C3-B5AA-AD2C2A578CC5}"/>
            </a:ext>
          </a:extLst>
        </xdr:cNvPr>
        <xdr:cNvSpPr/>
      </xdr:nvSpPr>
      <xdr:spPr>
        <a:xfrm>
          <a:off x="11439525" y="5898906"/>
          <a:ext cx="168519" cy="323"/>
        </a:xfrm>
        <a:prstGeom prst="left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19</xdr:col>
      <xdr:colOff>9525</xdr:colOff>
      <xdr:row>25</xdr:row>
      <xdr:rowOff>57150</xdr:rowOff>
    </xdr:from>
    <xdr:to>
      <xdr:col>19</xdr:col>
      <xdr:colOff>190500</xdr:colOff>
      <xdr:row>25</xdr:row>
      <xdr:rowOff>523875</xdr:rowOff>
    </xdr:to>
    <xdr:sp macro="" textlink="">
      <xdr:nvSpPr>
        <xdr:cNvPr id="8" name="PIJL-LINKS en -RECHTS 1006">
          <a:extLst>
            <a:ext uri="{FF2B5EF4-FFF2-40B4-BE49-F238E27FC236}">
              <a16:creationId xmlns:a16="http://schemas.microsoft.com/office/drawing/2014/main" id="{2C796BBD-F04D-4704-AC4B-4477FC960BF8}"/>
            </a:ext>
          </a:extLst>
        </xdr:cNvPr>
        <xdr:cNvSpPr>
          <a:spLocks noChangeArrowheads="1"/>
        </xdr:cNvSpPr>
      </xdr:nvSpPr>
      <xdr:spPr bwMode="auto">
        <a:xfrm rot="-5400000">
          <a:off x="12306300" y="6838950"/>
          <a:ext cx="466725" cy="180975"/>
        </a:xfrm>
        <a:prstGeom prst="leftRightArrow">
          <a:avLst>
            <a:gd name="adj1" fmla="val 50000"/>
            <a:gd name="adj2" fmla="val 92006"/>
          </a:avLst>
        </a:prstGeom>
        <a:solidFill>
          <a:srgbClr val="000000"/>
        </a:solidFill>
        <a:ln w="25400" algn="ctr">
          <a:noFill/>
          <a:miter lim="800000"/>
          <a:headEnd/>
          <a:tailEnd/>
        </a:ln>
      </xdr:spPr>
    </xdr:sp>
    <xdr:clientData/>
  </xdr:twoCellAnchor>
  <xdr:twoCellAnchor>
    <xdr:from>
      <xdr:col>19</xdr:col>
      <xdr:colOff>66675</xdr:colOff>
      <xdr:row>28</xdr:row>
      <xdr:rowOff>0</xdr:rowOff>
    </xdr:from>
    <xdr:to>
      <xdr:col>19</xdr:col>
      <xdr:colOff>247650</xdr:colOff>
      <xdr:row>28</xdr:row>
      <xdr:rowOff>0</xdr:rowOff>
    </xdr:to>
    <xdr:sp macro="" textlink="">
      <xdr:nvSpPr>
        <xdr:cNvPr id="9" name="PIJL-LINKS en -RECHTS 1007">
          <a:extLst>
            <a:ext uri="{FF2B5EF4-FFF2-40B4-BE49-F238E27FC236}">
              <a16:creationId xmlns:a16="http://schemas.microsoft.com/office/drawing/2014/main" id="{83405F44-DA18-43AA-BDC1-5A9AFB57D471}"/>
            </a:ext>
          </a:extLst>
        </xdr:cNvPr>
        <xdr:cNvSpPr>
          <a:spLocks noChangeArrowheads="1"/>
        </xdr:cNvSpPr>
      </xdr:nvSpPr>
      <xdr:spPr bwMode="auto">
        <a:xfrm rot="-5400000">
          <a:off x="12596813" y="8167687"/>
          <a:ext cx="0" cy="180975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000000"/>
        </a:solidFill>
        <a:ln w="25400" algn="ctr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190500</xdr:colOff>
      <xdr:row>36</xdr:row>
      <xdr:rowOff>2931</xdr:rowOff>
    </xdr:from>
    <xdr:to>
      <xdr:col>17</xdr:col>
      <xdr:colOff>359019</xdr:colOff>
      <xdr:row>36</xdr:row>
      <xdr:rowOff>3254</xdr:rowOff>
    </xdr:to>
    <xdr:sp macro="" textlink="">
      <xdr:nvSpPr>
        <xdr:cNvPr id="10" name="PIJL-LINKS en -RECHTS 815">
          <a:extLst>
            <a:ext uri="{FF2B5EF4-FFF2-40B4-BE49-F238E27FC236}">
              <a16:creationId xmlns:a16="http://schemas.microsoft.com/office/drawing/2014/main" id="{7347B41C-68C1-43E2-9E5D-71A9C5C9F40E}"/>
            </a:ext>
          </a:extLst>
        </xdr:cNvPr>
        <xdr:cNvSpPr/>
      </xdr:nvSpPr>
      <xdr:spPr>
        <a:xfrm>
          <a:off x="11439525" y="10089906"/>
          <a:ext cx="168519" cy="323"/>
        </a:xfrm>
        <a:prstGeom prst="left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17</xdr:col>
      <xdr:colOff>190500</xdr:colOff>
      <xdr:row>36</xdr:row>
      <xdr:rowOff>2931</xdr:rowOff>
    </xdr:from>
    <xdr:to>
      <xdr:col>17</xdr:col>
      <xdr:colOff>359019</xdr:colOff>
      <xdr:row>36</xdr:row>
      <xdr:rowOff>3254</xdr:rowOff>
    </xdr:to>
    <xdr:sp macro="" textlink="">
      <xdr:nvSpPr>
        <xdr:cNvPr id="11" name="PIJL-LINKS en -RECHTS 816">
          <a:extLst>
            <a:ext uri="{FF2B5EF4-FFF2-40B4-BE49-F238E27FC236}">
              <a16:creationId xmlns:a16="http://schemas.microsoft.com/office/drawing/2014/main" id="{45F3EC48-FC9B-4E76-B3FC-04E2678C2E98}"/>
            </a:ext>
          </a:extLst>
        </xdr:cNvPr>
        <xdr:cNvSpPr/>
      </xdr:nvSpPr>
      <xdr:spPr>
        <a:xfrm>
          <a:off x="11439525" y="10089906"/>
          <a:ext cx="168519" cy="323"/>
        </a:xfrm>
        <a:prstGeom prst="left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17</xdr:col>
      <xdr:colOff>190500</xdr:colOff>
      <xdr:row>36</xdr:row>
      <xdr:rowOff>2931</xdr:rowOff>
    </xdr:from>
    <xdr:to>
      <xdr:col>17</xdr:col>
      <xdr:colOff>359019</xdr:colOff>
      <xdr:row>36</xdr:row>
      <xdr:rowOff>3254</xdr:rowOff>
    </xdr:to>
    <xdr:sp macro="" textlink="">
      <xdr:nvSpPr>
        <xdr:cNvPr id="12" name="PIJL-LINKS en -RECHTS 817">
          <a:extLst>
            <a:ext uri="{FF2B5EF4-FFF2-40B4-BE49-F238E27FC236}">
              <a16:creationId xmlns:a16="http://schemas.microsoft.com/office/drawing/2014/main" id="{E19D5F20-1EAB-445A-A881-FB76A085B8CD}"/>
            </a:ext>
          </a:extLst>
        </xdr:cNvPr>
        <xdr:cNvSpPr/>
      </xdr:nvSpPr>
      <xdr:spPr>
        <a:xfrm>
          <a:off x="11439525" y="10089906"/>
          <a:ext cx="168519" cy="323"/>
        </a:xfrm>
        <a:prstGeom prst="left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 editAs="oneCell">
    <xdr:from>
      <xdr:col>1</xdr:col>
      <xdr:colOff>123825</xdr:colOff>
      <xdr:row>7</xdr:row>
      <xdr:rowOff>238125</xdr:rowOff>
    </xdr:from>
    <xdr:to>
      <xdr:col>1</xdr:col>
      <xdr:colOff>1133475</xdr:colOff>
      <xdr:row>10</xdr:row>
      <xdr:rowOff>142875</xdr:rowOff>
    </xdr:to>
    <xdr:pic>
      <xdr:nvPicPr>
        <xdr:cNvPr id="13" name="Afbeelding 948" descr="LAKQ U2.png">
          <a:extLst>
            <a:ext uri="{FF2B5EF4-FFF2-40B4-BE49-F238E27FC236}">
              <a16:creationId xmlns:a16="http://schemas.microsoft.com/office/drawing/2014/main" id="{666632A2-9E86-4ED3-89B4-53DE32DC8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5" y="1809750"/>
          <a:ext cx="10096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361950</xdr:colOff>
      <xdr:row>12</xdr:row>
      <xdr:rowOff>114300</xdr:rowOff>
    </xdr:from>
    <xdr:to>
      <xdr:col>1</xdr:col>
      <xdr:colOff>914400</xdr:colOff>
      <xdr:row>16</xdr:row>
      <xdr:rowOff>76200</xdr:rowOff>
    </xdr:to>
    <xdr:pic>
      <xdr:nvPicPr>
        <xdr:cNvPr id="14" name="Afbeelding 1025" descr="LEKQ U4.png">
          <a:extLst>
            <a:ext uri="{FF2B5EF4-FFF2-40B4-BE49-F238E27FC236}">
              <a16:creationId xmlns:a16="http://schemas.microsoft.com/office/drawing/2014/main" id="{FF1B0386-A2B7-4939-81A1-AE3C8E47E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66850" y="3000375"/>
          <a:ext cx="5524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18</xdr:row>
      <xdr:rowOff>28575</xdr:rowOff>
    </xdr:from>
    <xdr:to>
      <xdr:col>1</xdr:col>
      <xdr:colOff>981075</xdr:colOff>
      <xdr:row>20</xdr:row>
      <xdr:rowOff>190500</xdr:rowOff>
    </xdr:to>
    <xdr:pic>
      <xdr:nvPicPr>
        <xdr:cNvPr id="15" name="Afbeelding 1029" descr="LAKZ P1.png">
          <a:extLst>
            <a:ext uri="{FF2B5EF4-FFF2-40B4-BE49-F238E27FC236}">
              <a16:creationId xmlns:a16="http://schemas.microsoft.com/office/drawing/2014/main" id="{7290D535-5104-4C92-8B21-7B569B0C4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33500" y="4410075"/>
          <a:ext cx="7524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23</xdr:row>
      <xdr:rowOff>152400</xdr:rowOff>
    </xdr:from>
    <xdr:to>
      <xdr:col>1</xdr:col>
      <xdr:colOff>419100</xdr:colOff>
      <xdr:row>25</xdr:row>
      <xdr:rowOff>209550</xdr:rowOff>
    </xdr:to>
    <xdr:pic>
      <xdr:nvPicPr>
        <xdr:cNvPr id="16" name="Afbeelding 1042" descr="HYBRID 6060.png">
          <a:extLst>
            <a:ext uri="{FF2B5EF4-FFF2-40B4-BE49-F238E27FC236}">
              <a16:creationId xmlns:a16="http://schemas.microsoft.com/office/drawing/2014/main" id="{B3DC0874-C2F6-4A64-9EA5-D4ED433FA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47775" y="6048375"/>
          <a:ext cx="2762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285750</xdr:colOff>
      <xdr:row>33</xdr:row>
      <xdr:rowOff>314325</xdr:rowOff>
    </xdr:from>
    <xdr:to>
      <xdr:col>1</xdr:col>
      <xdr:colOff>876300</xdr:colOff>
      <xdr:row>37</xdr:row>
      <xdr:rowOff>247650</xdr:rowOff>
    </xdr:to>
    <xdr:pic>
      <xdr:nvPicPr>
        <xdr:cNvPr id="17" name="Afbeelding 1088" descr="LSKZ U2.png">
          <a:extLst>
            <a:ext uri="{FF2B5EF4-FFF2-40B4-BE49-F238E27FC236}">
              <a16:creationId xmlns:a16="http://schemas.microsoft.com/office/drawing/2014/main" id="{FBD288DE-A6AB-4B8D-B439-B87B3ABAA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90650" y="9601200"/>
          <a:ext cx="5905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76200</xdr:colOff>
      <xdr:row>21</xdr:row>
      <xdr:rowOff>38100</xdr:rowOff>
    </xdr:from>
    <xdr:to>
      <xdr:col>18</xdr:col>
      <xdr:colOff>285750</xdr:colOff>
      <xdr:row>21</xdr:row>
      <xdr:rowOff>647700</xdr:rowOff>
    </xdr:to>
    <xdr:sp macro="" textlink="">
      <xdr:nvSpPr>
        <xdr:cNvPr id="18" name="PIJL-OMLAAG 931">
          <a:extLst>
            <a:ext uri="{FF2B5EF4-FFF2-40B4-BE49-F238E27FC236}">
              <a16:creationId xmlns:a16="http://schemas.microsoft.com/office/drawing/2014/main" id="{9EA0EBFA-1184-4569-BC75-5AA4BC71BEA7}"/>
            </a:ext>
          </a:extLst>
        </xdr:cNvPr>
        <xdr:cNvSpPr>
          <a:spLocks noChangeArrowheads="1"/>
        </xdr:cNvSpPr>
      </xdr:nvSpPr>
      <xdr:spPr bwMode="auto">
        <a:xfrm>
          <a:off x="11925300" y="5267325"/>
          <a:ext cx="209550" cy="295275"/>
        </a:xfrm>
        <a:prstGeom prst="downArrow">
          <a:avLst>
            <a:gd name="adj1" fmla="val 50000"/>
            <a:gd name="adj2" fmla="val 32109"/>
          </a:avLst>
        </a:prstGeom>
        <a:solidFill>
          <a:srgbClr val="000000"/>
        </a:solidFill>
        <a:ln w="25400" algn="ctr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609600</xdr:colOff>
      <xdr:row>23</xdr:row>
      <xdr:rowOff>152400</xdr:rowOff>
    </xdr:from>
    <xdr:to>
      <xdr:col>1</xdr:col>
      <xdr:colOff>1143000</xdr:colOff>
      <xdr:row>25</xdr:row>
      <xdr:rowOff>285750</xdr:rowOff>
    </xdr:to>
    <xdr:pic>
      <xdr:nvPicPr>
        <xdr:cNvPr id="19" name="Afbeelding 1082" descr="SHKM.png">
          <a:extLst>
            <a:ext uri="{FF2B5EF4-FFF2-40B4-BE49-F238E27FC236}">
              <a16:creationId xmlns:a16="http://schemas.microsoft.com/office/drawing/2014/main" id="{2E682681-B978-4A08-8558-E42BCA13F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714500" y="6048375"/>
          <a:ext cx="5334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28</xdr:row>
      <xdr:rowOff>190500</xdr:rowOff>
    </xdr:from>
    <xdr:to>
      <xdr:col>3</xdr:col>
      <xdr:colOff>0</xdr:colOff>
      <xdr:row>28</xdr:row>
      <xdr:rowOff>781050</xdr:rowOff>
    </xdr:to>
    <xdr:sp macro="" textlink="">
      <xdr:nvSpPr>
        <xdr:cNvPr id="20" name="Text Box 81">
          <a:extLst>
            <a:ext uri="{FF2B5EF4-FFF2-40B4-BE49-F238E27FC236}">
              <a16:creationId xmlns:a16="http://schemas.microsoft.com/office/drawing/2014/main" id="{8BDB2056-717F-4A6D-AAA7-49C8EA2C6E5A}"/>
            </a:ext>
          </a:extLst>
        </xdr:cNvPr>
        <xdr:cNvSpPr txBox="1">
          <a:spLocks noChangeArrowheads="1"/>
        </xdr:cNvSpPr>
      </xdr:nvSpPr>
      <xdr:spPr bwMode="auto">
        <a:xfrm>
          <a:off x="3524250" y="8448675"/>
          <a:ext cx="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1847850</xdr:colOff>
      <xdr:row>28</xdr:row>
      <xdr:rowOff>57150</xdr:rowOff>
    </xdr:from>
    <xdr:to>
      <xdr:col>2</xdr:col>
      <xdr:colOff>9525</xdr:colOff>
      <xdr:row>31</xdr:row>
      <xdr:rowOff>114300</xdr:rowOff>
    </xdr:to>
    <xdr:pic>
      <xdr:nvPicPr>
        <xdr:cNvPr id="21" name="Рисунок 23">
          <a:extLst>
            <a:ext uri="{FF2B5EF4-FFF2-40B4-BE49-F238E27FC236}">
              <a16:creationId xmlns:a16="http://schemas.microsoft.com/office/drawing/2014/main" id="{E5936EF2-7DF0-4A4B-A795-F9D6C032B8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24100" y="8315325"/>
          <a:ext cx="9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28</xdr:row>
      <xdr:rowOff>47625</xdr:rowOff>
    </xdr:from>
    <xdr:to>
      <xdr:col>1</xdr:col>
      <xdr:colOff>1057275</xdr:colOff>
      <xdr:row>32</xdr:row>
      <xdr:rowOff>133350</xdr:rowOff>
    </xdr:to>
    <xdr:pic>
      <xdr:nvPicPr>
        <xdr:cNvPr id="22" name="Picture 624">
          <a:extLst>
            <a:ext uri="{FF2B5EF4-FFF2-40B4-BE49-F238E27FC236}">
              <a16:creationId xmlns:a16="http://schemas.microsoft.com/office/drawing/2014/main" id="{F0011DAA-23B8-481A-9002-EDDCDEAD1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209675" y="8305800"/>
          <a:ext cx="9525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47625</xdr:rowOff>
    </xdr:from>
    <xdr:to>
      <xdr:col>15</xdr:col>
      <xdr:colOff>619125</xdr:colOff>
      <xdr:row>8</xdr:row>
      <xdr:rowOff>133350</xdr:rowOff>
    </xdr:to>
    <xdr:pic>
      <xdr:nvPicPr>
        <xdr:cNvPr id="23" name="Picture 3360">
          <a:extLst>
            <a:ext uri="{FF2B5EF4-FFF2-40B4-BE49-F238E27FC236}">
              <a16:creationId xmlns:a16="http://schemas.microsoft.com/office/drawing/2014/main" id="{514E91BA-EC6B-4BB6-A6F4-C58696774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229725" y="1619250"/>
          <a:ext cx="3714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76200</xdr:colOff>
      <xdr:row>9</xdr:row>
      <xdr:rowOff>28575</xdr:rowOff>
    </xdr:from>
    <xdr:to>
      <xdr:col>15</xdr:col>
      <xdr:colOff>904875</xdr:colOff>
      <xdr:row>10</xdr:row>
      <xdr:rowOff>180975</xdr:rowOff>
    </xdr:to>
    <xdr:pic>
      <xdr:nvPicPr>
        <xdr:cNvPr id="24" name="Picture 3362">
          <a:extLst>
            <a:ext uri="{FF2B5EF4-FFF2-40B4-BE49-F238E27FC236}">
              <a16:creationId xmlns:a16="http://schemas.microsoft.com/office/drawing/2014/main" id="{55D06169-6BB1-4ADA-8030-C34F95019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9058275" y="2152650"/>
          <a:ext cx="8286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238125</xdr:colOff>
      <xdr:row>11</xdr:row>
      <xdr:rowOff>28575</xdr:rowOff>
    </xdr:from>
    <xdr:to>
      <xdr:col>15</xdr:col>
      <xdr:colOff>619125</xdr:colOff>
      <xdr:row>12</xdr:row>
      <xdr:rowOff>161925</xdr:rowOff>
    </xdr:to>
    <xdr:pic>
      <xdr:nvPicPr>
        <xdr:cNvPr id="25" name="Picture 3364">
          <a:extLst>
            <a:ext uri="{FF2B5EF4-FFF2-40B4-BE49-F238E27FC236}">
              <a16:creationId xmlns:a16="http://schemas.microsoft.com/office/drawing/2014/main" id="{F9FFDBF9-B6A3-4EA3-BB49-175765805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9220200" y="2590800"/>
          <a:ext cx="3810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238125</xdr:colOff>
      <xdr:row>13</xdr:row>
      <xdr:rowOff>38100</xdr:rowOff>
    </xdr:from>
    <xdr:to>
      <xdr:col>15</xdr:col>
      <xdr:colOff>619125</xdr:colOff>
      <xdr:row>14</xdr:row>
      <xdr:rowOff>161925</xdr:rowOff>
    </xdr:to>
    <xdr:pic>
      <xdr:nvPicPr>
        <xdr:cNvPr id="26" name="Picture 3366">
          <a:extLst>
            <a:ext uri="{FF2B5EF4-FFF2-40B4-BE49-F238E27FC236}">
              <a16:creationId xmlns:a16="http://schemas.microsoft.com/office/drawing/2014/main" id="{6804FFCB-4A61-41A0-8983-7355F9920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9220200" y="3124200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200025</xdr:colOff>
      <xdr:row>15</xdr:row>
      <xdr:rowOff>114300</xdr:rowOff>
    </xdr:from>
    <xdr:to>
      <xdr:col>15</xdr:col>
      <xdr:colOff>676275</xdr:colOff>
      <xdr:row>16</xdr:row>
      <xdr:rowOff>238125</xdr:rowOff>
    </xdr:to>
    <xdr:pic>
      <xdr:nvPicPr>
        <xdr:cNvPr id="27" name="Picture 3371">
          <a:extLst>
            <a:ext uri="{FF2B5EF4-FFF2-40B4-BE49-F238E27FC236}">
              <a16:creationId xmlns:a16="http://schemas.microsoft.com/office/drawing/2014/main" id="{1B57585F-83B3-4471-8141-84AF08F02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9182100" y="3638550"/>
          <a:ext cx="4762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342900</xdr:colOff>
      <xdr:row>18</xdr:row>
      <xdr:rowOff>0</xdr:rowOff>
    </xdr:from>
    <xdr:to>
      <xdr:col>15</xdr:col>
      <xdr:colOff>628650</xdr:colOff>
      <xdr:row>19</xdr:row>
      <xdr:rowOff>123825</xdr:rowOff>
    </xdr:to>
    <xdr:pic>
      <xdr:nvPicPr>
        <xdr:cNvPr id="28" name="Picture 3373">
          <a:extLst>
            <a:ext uri="{FF2B5EF4-FFF2-40B4-BE49-F238E27FC236}">
              <a16:creationId xmlns:a16="http://schemas.microsoft.com/office/drawing/2014/main" id="{A630E793-BE7A-45D1-B8D1-6C5DA0350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9324975" y="4381500"/>
          <a:ext cx="2857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266700</xdr:colOff>
      <xdr:row>21</xdr:row>
      <xdr:rowOff>28575</xdr:rowOff>
    </xdr:from>
    <xdr:to>
      <xdr:col>15</xdr:col>
      <xdr:colOff>552450</xdr:colOff>
      <xdr:row>22</xdr:row>
      <xdr:rowOff>285750</xdr:rowOff>
    </xdr:to>
    <xdr:pic>
      <xdr:nvPicPr>
        <xdr:cNvPr id="29" name="Picture 3375">
          <a:extLst>
            <a:ext uri="{FF2B5EF4-FFF2-40B4-BE49-F238E27FC236}">
              <a16:creationId xmlns:a16="http://schemas.microsoft.com/office/drawing/2014/main" id="{464B92E5-FC87-454A-9C7B-75F6185A8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9248775" y="5257800"/>
          <a:ext cx="2857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228600</xdr:colOff>
      <xdr:row>23</xdr:row>
      <xdr:rowOff>104775</xdr:rowOff>
    </xdr:from>
    <xdr:to>
      <xdr:col>15</xdr:col>
      <xdr:colOff>609600</xdr:colOff>
      <xdr:row>24</xdr:row>
      <xdr:rowOff>238125</xdr:rowOff>
    </xdr:to>
    <xdr:pic>
      <xdr:nvPicPr>
        <xdr:cNvPr id="30" name="Picture 3377">
          <a:extLst>
            <a:ext uri="{FF2B5EF4-FFF2-40B4-BE49-F238E27FC236}">
              <a16:creationId xmlns:a16="http://schemas.microsoft.com/office/drawing/2014/main" id="{076AA7FC-0D6A-40C1-BB84-6E223D924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9210675" y="6000750"/>
          <a:ext cx="3810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228600</xdr:colOff>
      <xdr:row>25</xdr:row>
      <xdr:rowOff>47625</xdr:rowOff>
    </xdr:from>
    <xdr:to>
      <xdr:col>15</xdr:col>
      <xdr:colOff>609600</xdr:colOff>
      <xdr:row>25</xdr:row>
      <xdr:rowOff>476250</xdr:rowOff>
    </xdr:to>
    <xdr:pic>
      <xdr:nvPicPr>
        <xdr:cNvPr id="31" name="Picture 3379">
          <a:extLst>
            <a:ext uri="{FF2B5EF4-FFF2-40B4-BE49-F238E27FC236}">
              <a16:creationId xmlns:a16="http://schemas.microsoft.com/office/drawing/2014/main" id="{CC51642F-0BD8-47E3-91A8-08701182A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9210675" y="6686550"/>
          <a:ext cx="381000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180975</xdr:colOff>
      <xdr:row>28</xdr:row>
      <xdr:rowOff>276225</xdr:rowOff>
    </xdr:from>
    <xdr:to>
      <xdr:col>15</xdr:col>
      <xdr:colOff>657225</xdr:colOff>
      <xdr:row>29</xdr:row>
      <xdr:rowOff>47625</xdr:rowOff>
    </xdr:to>
    <xdr:pic>
      <xdr:nvPicPr>
        <xdr:cNvPr id="32" name="Picture 3381">
          <a:extLst>
            <a:ext uri="{FF2B5EF4-FFF2-40B4-BE49-F238E27FC236}">
              <a16:creationId xmlns:a16="http://schemas.microsoft.com/office/drawing/2014/main" id="{83647125-EA92-4032-95A1-D6253CF75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9163050" y="8534400"/>
          <a:ext cx="4762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123825</xdr:colOff>
      <xdr:row>30</xdr:row>
      <xdr:rowOff>95250</xdr:rowOff>
    </xdr:from>
    <xdr:to>
      <xdr:col>15</xdr:col>
      <xdr:colOff>742950</xdr:colOff>
      <xdr:row>32</xdr:row>
      <xdr:rowOff>0</xdr:rowOff>
    </xdr:to>
    <xdr:pic>
      <xdr:nvPicPr>
        <xdr:cNvPr id="33" name="Picture 3385">
          <a:extLst>
            <a:ext uri="{FF2B5EF4-FFF2-40B4-BE49-F238E27FC236}">
              <a16:creationId xmlns:a16="http://schemas.microsoft.com/office/drawing/2014/main" id="{F126D19B-F23A-47DD-B67F-C6ABCBFE5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9105900" y="8896350"/>
          <a:ext cx="6191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266700</xdr:colOff>
      <xdr:row>34</xdr:row>
      <xdr:rowOff>142875</xdr:rowOff>
    </xdr:from>
    <xdr:to>
      <xdr:col>15</xdr:col>
      <xdr:colOff>647700</xdr:colOff>
      <xdr:row>36</xdr:row>
      <xdr:rowOff>2886</xdr:rowOff>
    </xdr:to>
    <xdr:pic>
      <xdr:nvPicPr>
        <xdr:cNvPr id="34" name="Picture 3387">
          <a:extLst>
            <a:ext uri="{FF2B5EF4-FFF2-40B4-BE49-F238E27FC236}">
              <a16:creationId xmlns:a16="http://schemas.microsoft.com/office/drawing/2014/main" id="{6E872BF7-8A04-4DBB-AE4B-B086B3EDB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9248775" y="9782175"/>
          <a:ext cx="381000" cy="307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36</xdr:row>
      <xdr:rowOff>104775</xdr:rowOff>
    </xdr:from>
    <xdr:to>
      <xdr:col>15</xdr:col>
      <xdr:colOff>657225</xdr:colOff>
      <xdr:row>37</xdr:row>
      <xdr:rowOff>212725</xdr:rowOff>
    </xdr:to>
    <xdr:pic>
      <xdr:nvPicPr>
        <xdr:cNvPr id="35" name="Picture 3389">
          <a:extLst>
            <a:ext uri="{FF2B5EF4-FFF2-40B4-BE49-F238E27FC236}">
              <a16:creationId xmlns:a16="http://schemas.microsoft.com/office/drawing/2014/main" id="{74E81C16-CCF0-412A-BCD7-1129B1B42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9258300" y="10191750"/>
          <a:ext cx="381000" cy="269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219075</xdr:colOff>
      <xdr:row>27</xdr:row>
      <xdr:rowOff>38100</xdr:rowOff>
    </xdr:from>
    <xdr:to>
      <xdr:col>15</xdr:col>
      <xdr:colOff>695325</xdr:colOff>
      <xdr:row>27</xdr:row>
      <xdr:rowOff>485775</xdr:rowOff>
    </xdr:to>
    <xdr:pic>
      <xdr:nvPicPr>
        <xdr:cNvPr id="36" name="Рисунок 35">
          <a:extLst>
            <a:ext uri="{FF2B5EF4-FFF2-40B4-BE49-F238E27FC236}">
              <a16:creationId xmlns:a16="http://schemas.microsoft.com/office/drawing/2014/main" id="{46F9E203-79AE-439C-BF1F-2C02D9D628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9201150" y="7762875"/>
          <a:ext cx="4762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72;&#1081;&#1089;&#1099;/&#1055;&#1088;&#1072;&#1081;&#1089;_&#1054;&#1041;&#1065;&#1048;&#1049;_&#1041;&#1077;&#1083;&#1072;&#1088;&#1091;&#1089;&#1100;_c_2021.09.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 прайса"/>
      <sheetName val="Настройки регионов"/>
      <sheetName val="АКЦИИ на металл"/>
      <sheetName val="Распродажи"/>
      <sheetName val="Наценки"/>
      <sheetName val="Вся профилировка (ч1)"/>
      <sheetName val="Вся профилировка (ч2)"/>
      <sheetName val="Вся профилировка (Примечания)"/>
      <sheetName val="1_1_КРОВЛЯ"/>
      <sheetName val="1_2_Доборные элементы кровли_О"/>
      <sheetName val="1_3_Доборные элементы кровли"/>
      <sheetName val="1_4_Битумная черепица 1"/>
      <sheetName val="1_5_Битумная черепица 2"/>
      <sheetName val="1_6_Битумная черепица 3"/>
      <sheetName val="1_7_Битумные материалы"/>
      <sheetName val="1_8_Композит черепица GL_QT"/>
      <sheetName val="1_9_Композит черепица AeroDek"/>
      <sheetName val="1_10_Черепица Luxard"/>
      <sheetName val="1_11_Черепица Metrotile "/>
      <sheetName val="1_12_ЦПЧ и Керамика"/>
      <sheetName val="1_13_Снег-ли GL,Optima,ORIMA"/>
      <sheetName val="1_14_ЭБК GL"/>
      <sheetName val="1_15_ЭБК Optima"/>
      <sheetName val="1_16_Vilpe_1"/>
      <sheetName val="1_17_Vilpe_2"/>
      <sheetName val="1_18_Krovent"/>
      <sheetName val="1_19_ТехноНиколь"/>
      <sheetName val="1_20_Проходки MasterFlash "/>
      <sheetName val="1_21_Fakro"/>
      <sheetName val="1_22_VELUX СТАНДАРТ_СТАНДАРТ+"/>
      <sheetName val="1_23_VELUX_КЛАССИКА_ДИЗАЙН"/>
      <sheetName val="1_24_Дымники_кожухи"/>
      <sheetName val="2_1_Водосток GL"/>
      <sheetName val="2_2_Водосток Vortex_Optima"/>
      <sheetName val="2_3_Водосток ПВХ GL"/>
      <sheetName val="2_4_Водосток_Bryza"/>
      <sheetName val="3_1_ЦИНК"/>
      <sheetName val="4_1_ФАСАД"/>
      <sheetName val="4_2_Доборные элементы Фасад_1"/>
      <sheetName val="4_3_Доборные элементы Фасад_2"/>
      <sheetName val="4_4_Виниловый сайдинг"/>
      <sheetName val="4_5_Виниловый сайдинг2"/>
      <sheetName val="4_6_Декор эл-ты"/>
      <sheetName val="4_7_Фасадные панели GL"/>
      <sheetName val="4_8_Фасадные панели_1"/>
      <sheetName val="4_9_Фасадные панели_2"/>
      <sheetName val="4_10_Фиброцементный сайдинг"/>
      <sheetName val="4_11_Фиброцементный сайдинг_2"/>
      <sheetName val="4_12_Искусственный_камень_1"/>
      <sheetName val="4_13_Искусственный_камень_2"/>
      <sheetName val="4_14_Штукатурные_фасады"/>
      <sheetName val="4_15_Штукатурные_фасады"/>
      <sheetName val="4_16_ГК-профиль"/>
      <sheetName val="4_17_Навесная фасадная система1"/>
      <sheetName val="4_18_Навесная фасадная система2"/>
      <sheetName val="4_19_Навесная фасадная система3"/>
      <sheetName val="5_1_ЗАБОРЫ"/>
      <sheetName val="5_2_ЗАБОРЫ ЖАЛЮЗИ 1"/>
      <sheetName val="5_3_ЗАБОРЫ ЖАЛЮЗИ 2"/>
      <sheetName val="5_4_Доборные эл-ты ограждений"/>
      <sheetName val="5_5_Колпаки_на_столбы"/>
      <sheetName val="5_6_Панельные ограждения"/>
      <sheetName val="5_7_Эл-ты панельных ограждений"/>
      <sheetName val="5_8_Модульные ограждения GL"/>
      <sheetName val="5_9_Временные огр и Рулон сетка"/>
      <sheetName val="5_10_Откат. ворота"/>
      <sheetName val="5_11_Распашные ворота и калитки"/>
      <sheetName val="5_12_Эл-ты ограждений Locinox"/>
      <sheetName val="6_1_Гидро-пароизоляция "/>
      <sheetName val="6_2_Комплектующие "/>
      <sheetName val="6_3_Крепеж_1"/>
      <sheetName val="6_4_Крепеж_2"/>
      <sheetName val="6_5_Утеплители"/>
      <sheetName val="6_6_Carbon и Planter"/>
      <sheetName val="6_7_Инструменты"/>
      <sheetName val="6_8_Инструменты 2"/>
      <sheetName val="7_1_Террасная доска"/>
      <sheetName val="7_2_ДПК GrandLine"/>
      <sheetName val="7_3_Водоотвод_и_Теплицы"/>
      <sheetName val="7_4_Таблички и Флюгеры"/>
      <sheetName val="7_5_Тр. плитка SteinRus_1"/>
      <sheetName val="7_6_Тр. плитка SteinRus_2"/>
      <sheetName val="8_1_Газобетон_1"/>
      <sheetName val="8_2_Газобетон_2"/>
      <sheetName val="8_3_Газобетон_3"/>
      <sheetName val="8_4_Кирпич_1"/>
      <sheetName val="8_5_Кирпич_2"/>
      <sheetName val="8_6_Кирпич_3"/>
      <sheetName val="8_7_Кирпич_4"/>
      <sheetName val="8_8_Кирпич_5"/>
      <sheetName val="9_1_Вентиляция помещений"/>
      <sheetName val="9_2_Вентиляция помещений"/>
      <sheetName val="10_УПАКОВКА"/>
      <sheetName val="Цены"/>
    </sheetNames>
    <sheetDataSet>
      <sheetData sheetId="0"/>
      <sheetData sheetId="1">
        <row r="2">
          <cell r="B2" t="str">
            <v>Республика Беларусь</v>
          </cell>
        </row>
        <row r="8">
          <cell r="B8" t="str">
            <v>РБ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>
        <row r="4">
          <cell r="F4">
            <v>1822</v>
          </cell>
          <cell r="H4">
            <v>1822</v>
          </cell>
          <cell r="L4">
            <v>1654</v>
          </cell>
          <cell r="N4">
            <v>1654</v>
          </cell>
          <cell r="P4">
            <v>1526</v>
          </cell>
          <cell r="R4">
            <v>1478</v>
          </cell>
          <cell r="V4">
            <v>1384</v>
          </cell>
          <cell r="AJ4">
            <v>978</v>
          </cell>
          <cell r="AL4">
            <v>936</v>
          </cell>
          <cell r="AN4">
            <v>934</v>
          </cell>
          <cell r="AP4">
            <v>968</v>
          </cell>
          <cell r="AR4">
            <v>830</v>
          </cell>
          <cell r="AT4">
            <v>809</v>
          </cell>
          <cell r="AV4">
            <v>781</v>
          </cell>
          <cell r="AX4">
            <v>718</v>
          </cell>
        </row>
        <row r="5">
          <cell r="F5">
            <v>1822</v>
          </cell>
          <cell r="H5">
            <v>1822</v>
          </cell>
          <cell r="L5">
            <v>1654</v>
          </cell>
          <cell r="N5">
            <v>1654</v>
          </cell>
          <cell r="P5">
            <v>1526</v>
          </cell>
          <cell r="R5">
            <v>1478</v>
          </cell>
          <cell r="V5">
            <v>1384</v>
          </cell>
          <cell r="AJ5">
            <v>978</v>
          </cell>
          <cell r="AL5">
            <v>936</v>
          </cell>
          <cell r="AN5">
            <v>934</v>
          </cell>
          <cell r="AP5">
            <v>968</v>
          </cell>
          <cell r="AR5">
            <v>830</v>
          </cell>
          <cell r="AT5">
            <v>809</v>
          </cell>
          <cell r="AV5">
            <v>781</v>
          </cell>
          <cell r="AX5">
            <v>718</v>
          </cell>
        </row>
        <row r="6">
          <cell r="F6">
            <v>1767</v>
          </cell>
          <cell r="H6">
            <v>1767</v>
          </cell>
          <cell r="L6">
            <v>1605</v>
          </cell>
          <cell r="N6">
            <v>1605</v>
          </cell>
          <cell r="P6">
            <v>1482</v>
          </cell>
          <cell r="R6">
            <v>1436</v>
          </cell>
          <cell r="V6">
            <v>1346</v>
          </cell>
          <cell r="AJ6">
            <v>955</v>
          </cell>
          <cell r="AL6">
            <v>915</v>
          </cell>
          <cell r="AN6">
            <v>913</v>
          </cell>
          <cell r="AP6">
            <v>946</v>
          </cell>
          <cell r="AR6">
            <v>813</v>
          </cell>
          <cell r="AT6">
            <v>782</v>
          </cell>
          <cell r="AV6">
            <v>755</v>
          </cell>
          <cell r="AX6">
            <v>696</v>
          </cell>
        </row>
        <row r="7">
          <cell r="F7">
            <v>1767</v>
          </cell>
          <cell r="H7">
            <v>1767</v>
          </cell>
          <cell r="L7">
            <v>1605</v>
          </cell>
          <cell r="N7">
            <v>1605</v>
          </cell>
          <cell r="P7">
            <v>1482</v>
          </cell>
          <cell r="R7">
            <v>1436</v>
          </cell>
          <cell r="V7">
            <v>1346</v>
          </cell>
          <cell r="AJ7">
            <v>955</v>
          </cell>
          <cell r="AL7">
            <v>915</v>
          </cell>
          <cell r="AN7">
            <v>913</v>
          </cell>
          <cell r="AP7">
            <v>946</v>
          </cell>
          <cell r="AR7">
            <v>813</v>
          </cell>
          <cell r="AT7">
            <v>782</v>
          </cell>
          <cell r="AV7">
            <v>755</v>
          </cell>
          <cell r="AX7">
            <v>696</v>
          </cell>
        </row>
        <row r="8">
          <cell r="F8">
            <v>1752</v>
          </cell>
          <cell r="H8">
            <v>1752</v>
          </cell>
          <cell r="L8">
            <v>1590</v>
          </cell>
          <cell r="N8">
            <v>1590</v>
          </cell>
          <cell r="P8">
            <v>1467</v>
          </cell>
          <cell r="R8">
            <v>1421</v>
          </cell>
          <cell r="V8">
            <v>1331</v>
          </cell>
          <cell r="AJ8">
            <v>940</v>
          </cell>
          <cell r="AL8">
            <v>900</v>
          </cell>
          <cell r="AN8">
            <v>898</v>
          </cell>
          <cell r="AP8">
            <v>931</v>
          </cell>
          <cell r="AR8">
            <v>798</v>
          </cell>
          <cell r="AT8">
            <v>767</v>
          </cell>
          <cell r="AV8">
            <v>740</v>
          </cell>
          <cell r="AX8">
            <v>681</v>
          </cell>
          <cell r="BL8">
            <v>540</v>
          </cell>
        </row>
        <row r="9">
          <cell r="AR9">
            <v>798</v>
          </cell>
          <cell r="AT9">
            <v>767</v>
          </cell>
          <cell r="AX9">
            <v>681</v>
          </cell>
          <cell r="BL9">
            <v>540</v>
          </cell>
        </row>
        <row r="11">
          <cell r="F11">
            <v>3110</v>
          </cell>
          <cell r="H11">
            <v>3110</v>
          </cell>
          <cell r="L11">
            <v>2568</v>
          </cell>
          <cell r="N11">
            <v>2568</v>
          </cell>
          <cell r="P11">
            <v>2484</v>
          </cell>
          <cell r="R11">
            <v>2395</v>
          </cell>
          <cell r="V11">
            <v>2344</v>
          </cell>
          <cell r="AB11">
            <v>1565</v>
          </cell>
          <cell r="AD11">
            <v>1739</v>
          </cell>
          <cell r="AF11">
            <v>1443</v>
          </cell>
          <cell r="AH11">
            <v>1253</v>
          </cell>
          <cell r="AJ11">
            <v>1730</v>
          </cell>
          <cell r="AL11">
            <v>1690</v>
          </cell>
          <cell r="AN11">
            <v>1623</v>
          </cell>
          <cell r="AP11">
            <v>1558</v>
          </cell>
          <cell r="AR11">
            <v>1437</v>
          </cell>
          <cell r="AT11">
            <v>1415</v>
          </cell>
          <cell r="AV11">
            <v>1363</v>
          </cell>
          <cell r="AX11">
            <v>1256</v>
          </cell>
          <cell r="BL11">
            <v>1009</v>
          </cell>
        </row>
        <row r="12">
          <cell r="F12">
            <v>1870</v>
          </cell>
          <cell r="H12">
            <v>1870</v>
          </cell>
          <cell r="L12">
            <v>1716</v>
          </cell>
          <cell r="N12">
            <v>1716</v>
          </cell>
          <cell r="P12">
            <v>1632</v>
          </cell>
          <cell r="R12">
            <v>1607</v>
          </cell>
          <cell r="V12">
            <v>1508</v>
          </cell>
          <cell r="AB12">
            <v>1091</v>
          </cell>
          <cell r="AF12">
            <v>1029</v>
          </cell>
          <cell r="AH12">
            <v>848</v>
          </cell>
          <cell r="AJ12">
            <v>1135</v>
          </cell>
          <cell r="AL12">
            <v>1075</v>
          </cell>
          <cell r="AN12">
            <v>1058</v>
          </cell>
          <cell r="AP12">
            <v>1015</v>
          </cell>
          <cell r="AR12">
            <v>929</v>
          </cell>
          <cell r="AT12">
            <v>923</v>
          </cell>
          <cell r="AV12">
            <v>888</v>
          </cell>
          <cell r="AX12">
            <v>818</v>
          </cell>
        </row>
        <row r="14">
          <cell r="F14">
            <v>1355</v>
          </cell>
          <cell r="H14">
            <v>1355</v>
          </cell>
          <cell r="J14">
            <v>1264</v>
          </cell>
          <cell r="L14">
            <v>1476</v>
          </cell>
          <cell r="N14">
            <v>1476</v>
          </cell>
          <cell r="P14">
            <v>1364</v>
          </cell>
          <cell r="V14">
            <v>1265</v>
          </cell>
          <cell r="AJ14">
            <v>903</v>
          </cell>
          <cell r="AL14">
            <v>869</v>
          </cell>
          <cell r="AN14">
            <v>849</v>
          </cell>
          <cell r="AP14">
            <v>882</v>
          </cell>
          <cell r="AR14">
            <v>757</v>
          </cell>
          <cell r="AT14">
            <v>751</v>
          </cell>
          <cell r="AV14">
            <v>715</v>
          </cell>
          <cell r="AX14">
            <v>669</v>
          </cell>
          <cell r="CD14">
            <v>848</v>
          </cell>
          <cell r="CF14">
            <v>697</v>
          </cell>
          <cell r="CH14">
            <v>604</v>
          </cell>
          <cell r="CJ14">
            <v>557</v>
          </cell>
        </row>
        <row r="15">
          <cell r="F15">
            <v>1656</v>
          </cell>
          <cell r="H15">
            <v>1656</v>
          </cell>
          <cell r="J15">
            <v>1545</v>
          </cell>
          <cell r="L15">
            <v>1804</v>
          </cell>
          <cell r="N15">
            <v>1804</v>
          </cell>
          <cell r="P15">
            <v>1667</v>
          </cell>
          <cell r="R15">
            <v>1614</v>
          </cell>
          <cell r="V15">
            <v>1545</v>
          </cell>
          <cell r="AJ15">
            <v>1104</v>
          </cell>
          <cell r="AL15">
            <v>1062</v>
          </cell>
          <cell r="AN15">
            <v>1038</v>
          </cell>
          <cell r="AP15">
            <v>1078</v>
          </cell>
          <cell r="AR15">
            <v>924</v>
          </cell>
          <cell r="AT15">
            <v>918</v>
          </cell>
          <cell r="AV15">
            <v>875</v>
          </cell>
          <cell r="AX15">
            <v>818</v>
          </cell>
          <cell r="CF15">
            <v>852</v>
          </cell>
          <cell r="CH15">
            <v>738</v>
          </cell>
          <cell r="CJ15">
            <v>681</v>
          </cell>
        </row>
        <row r="17">
          <cell r="F17">
            <v>1563</v>
          </cell>
          <cell r="H17">
            <v>1563</v>
          </cell>
          <cell r="J17">
            <v>1457</v>
          </cell>
          <cell r="L17">
            <v>1702</v>
          </cell>
          <cell r="N17">
            <v>1702</v>
          </cell>
          <cell r="P17">
            <v>1573</v>
          </cell>
          <cell r="R17">
            <v>1523</v>
          </cell>
          <cell r="V17">
            <v>1458</v>
          </cell>
          <cell r="AJ17">
            <v>1041</v>
          </cell>
          <cell r="AL17">
            <v>1002</v>
          </cell>
          <cell r="AN17">
            <v>979</v>
          </cell>
          <cell r="AP17">
            <v>1017</v>
          </cell>
          <cell r="AR17">
            <v>872</v>
          </cell>
          <cell r="AT17">
            <v>866</v>
          </cell>
          <cell r="AV17">
            <v>825</v>
          </cell>
          <cell r="AX17">
            <v>772</v>
          </cell>
          <cell r="CF17">
            <v>804</v>
          </cell>
          <cell r="CH17">
            <v>696</v>
          </cell>
          <cell r="CJ17">
            <v>642</v>
          </cell>
        </row>
        <row r="18">
          <cell r="F18">
            <v>1692</v>
          </cell>
          <cell r="H18">
            <v>1692</v>
          </cell>
          <cell r="J18">
            <v>1579</v>
          </cell>
          <cell r="L18">
            <v>1843</v>
          </cell>
          <cell r="N18">
            <v>1843</v>
          </cell>
          <cell r="P18">
            <v>1704</v>
          </cell>
          <cell r="R18">
            <v>1650</v>
          </cell>
          <cell r="V18">
            <v>1579</v>
          </cell>
          <cell r="AJ18">
            <v>1106</v>
          </cell>
          <cell r="AL18">
            <v>1085</v>
          </cell>
          <cell r="AN18">
            <v>1060</v>
          </cell>
          <cell r="AP18">
            <v>1102</v>
          </cell>
          <cell r="AR18">
            <v>945</v>
          </cell>
          <cell r="AT18">
            <v>938</v>
          </cell>
          <cell r="AV18">
            <v>894</v>
          </cell>
          <cell r="AX18">
            <v>836</v>
          </cell>
          <cell r="CF18">
            <v>871</v>
          </cell>
        </row>
        <row r="19">
          <cell r="F19">
            <v>1629</v>
          </cell>
          <cell r="H19">
            <v>1629</v>
          </cell>
          <cell r="L19">
            <v>1482</v>
          </cell>
          <cell r="N19">
            <v>1482</v>
          </cell>
          <cell r="P19">
            <v>1366</v>
          </cell>
          <cell r="R19">
            <v>1321</v>
          </cell>
          <cell r="V19">
            <v>1262</v>
          </cell>
          <cell r="X19">
            <v>1069</v>
          </cell>
          <cell r="AB19">
            <v>896</v>
          </cell>
          <cell r="AD19">
            <v>999</v>
          </cell>
          <cell r="AF19">
            <v>845</v>
          </cell>
          <cell r="AH19">
            <v>718</v>
          </cell>
          <cell r="AJ19">
            <v>886</v>
          </cell>
          <cell r="AL19">
            <v>850</v>
          </cell>
          <cell r="AN19">
            <v>829</v>
          </cell>
          <cell r="AP19">
            <v>864</v>
          </cell>
          <cell r="AR19">
            <v>733</v>
          </cell>
          <cell r="AT19">
            <v>727</v>
          </cell>
          <cell r="AV19">
            <v>690</v>
          </cell>
          <cell r="AX19">
            <v>642</v>
          </cell>
          <cell r="BB19">
            <v>687</v>
          </cell>
          <cell r="BL19">
            <v>505</v>
          </cell>
          <cell r="BN19">
            <v>635</v>
          </cell>
          <cell r="BP19">
            <v>702</v>
          </cell>
          <cell r="BR19">
            <v>420</v>
          </cell>
          <cell r="BT19">
            <v>390</v>
          </cell>
          <cell r="CF19">
            <v>671</v>
          </cell>
          <cell r="CH19">
            <v>574</v>
          </cell>
          <cell r="CJ19">
            <v>525</v>
          </cell>
          <cell r="CL19">
            <v>445</v>
          </cell>
          <cell r="CN19">
            <v>415</v>
          </cell>
        </row>
        <row r="20">
          <cell r="F20">
            <v>1684</v>
          </cell>
          <cell r="H20">
            <v>1684</v>
          </cell>
          <cell r="L20">
            <v>1537</v>
          </cell>
          <cell r="N20">
            <v>1537</v>
          </cell>
          <cell r="P20">
            <v>1421</v>
          </cell>
          <cell r="R20">
            <v>1376</v>
          </cell>
          <cell r="V20">
            <v>1317</v>
          </cell>
          <cell r="X20">
            <v>1124</v>
          </cell>
          <cell r="AB20">
            <v>951</v>
          </cell>
          <cell r="AD20">
            <v>1054</v>
          </cell>
          <cell r="AF20">
            <v>900</v>
          </cell>
          <cell r="AH20">
            <v>773</v>
          </cell>
          <cell r="AJ20">
            <v>941</v>
          </cell>
          <cell r="AL20">
            <v>905</v>
          </cell>
          <cell r="AN20">
            <v>884</v>
          </cell>
          <cell r="AP20">
            <v>919</v>
          </cell>
          <cell r="AR20">
            <v>788</v>
          </cell>
          <cell r="AT20">
            <v>782</v>
          </cell>
          <cell r="AV20">
            <v>745</v>
          </cell>
          <cell r="AX20">
            <v>697</v>
          </cell>
          <cell r="BB20">
            <v>742</v>
          </cell>
          <cell r="CH20">
            <v>629</v>
          </cell>
          <cell r="CJ20">
            <v>580</v>
          </cell>
        </row>
        <row r="21">
          <cell r="F21">
            <v>1659</v>
          </cell>
          <cell r="H21">
            <v>1659</v>
          </cell>
          <cell r="L21">
            <v>1509</v>
          </cell>
          <cell r="N21">
            <v>1509</v>
          </cell>
          <cell r="P21">
            <v>1391</v>
          </cell>
          <cell r="R21">
            <v>1345</v>
          </cell>
          <cell r="V21">
            <v>1285</v>
          </cell>
          <cell r="X21">
            <v>1089</v>
          </cell>
          <cell r="AB21">
            <v>913</v>
          </cell>
          <cell r="AD21">
            <v>1018</v>
          </cell>
          <cell r="AF21">
            <v>861</v>
          </cell>
          <cell r="AH21">
            <v>732</v>
          </cell>
          <cell r="AJ21">
            <v>902</v>
          </cell>
          <cell r="AL21">
            <v>866</v>
          </cell>
          <cell r="AN21">
            <v>845</v>
          </cell>
          <cell r="AP21">
            <v>881</v>
          </cell>
          <cell r="AR21">
            <v>747</v>
          </cell>
          <cell r="AT21">
            <v>741</v>
          </cell>
          <cell r="AV21">
            <v>704</v>
          </cell>
          <cell r="AX21">
            <v>655</v>
          </cell>
          <cell r="BB21">
            <v>701</v>
          </cell>
          <cell r="BH21">
            <v>944</v>
          </cell>
          <cell r="BL21">
            <v>516</v>
          </cell>
          <cell r="BN21">
            <v>648</v>
          </cell>
          <cell r="BP21">
            <v>716</v>
          </cell>
          <cell r="BR21">
            <v>429</v>
          </cell>
          <cell r="CD21">
            <v>844</v>
          </cell>
          <cell r="CF21">
            <v>684</v>
          </cell>
          <cell r="CH21">
            <v>586</v>
          </cell>
          <cell r="CJ21">
            <v>536</v>
          </cell>
          <cell r="CL21">
            <v>455</v>
          </cell>
          <cell r="CN21">
            <v>424</v>
          </cell>
        </row>
        <row r="22">
          <cell r="F22">
            <v>1714</v>
          </cell>
          <cell r="H22">
            <v>1714</v>
          </cell>
          <cell r="L22">
            <v>1564</v>
          </cell>
          <cell r="N22">
            <v>1564</v>
          </cell>
          <cell r="P22">
            <v>1446</v>
          </cell>
          <cell r="R22">
            <v>1400</v>
          </cell>
          <cell r="V22">
            <v>1340</v>
          </cell>
          <cell r="X22">
            <v>1144</v>
          </cell>
          <cell r="AB22">
            <v>968</v>
          </cell>
          <cell r="AD22">
            <v>1073</v>
          </cell>
          <cell r="AF22">
            <v>916</v>
          </cell>
          <cell r="AH22">
            <v>787</v>
          </cell>
          <cell r="AJ22">
            <v>955</v>
          </cell>
          <cell r="AL22">
            <v>921</v>
          </cell>
          <cell r="AN22">
            <v>900</v>
          </cell>
          <cell r="AP22">
            <v>936</v>
          </cell>
          <cell r="AR22">
            <v>802</v>
          </cell>
          <cell r="AT22">
            <v>796</v>
          </cell>
          <cell r="AV22">
            <v>759</v>
          </cell>
          <cell r="AX22">
            <v>710</v>
          </cell>
          <cell r="BB22">
            <v>756</v>
          </cell>
          <cell r="BN22">
            <v>703</v>
          </cell>
          <cell r="BP22">
            <v>771</v>
          </cell>
          <cell r="CH22">
            <v>641</v>
          </cell>
          <cell r="CJ22">
            <v>591</v>
          </cell>
        </row>
        <row r="23">
          <cell r="F23">
            <v>1700</v>
          </cell>
          <cell r="H23">
            <v>1700</v>
          </cell>
          <cell r="L23">
            <v>1546</v>
          </cell>
          <cell r="N23">
            <v>1546</v>
          </cell>
          <cell r="P23">
            <v>1425</v>
          </cell>
          <cell r="R23">
            <v>1378</v>
          </cell>
          <cell r="V23">
            <v>1317</v>
          </cell>
          <cell r="X23">
            <v>1102</v>
          </cell>
          <cell r="AB23">
            <v>935</v>
          </cell>
          <cell r="AD23">
            <v>1042</v>
          </cell>
          <cell r="AF23">
            <v>882</v>
          </cell>
          <cell r="AJ23">
            <v>912</v>
          </cell>
          <cell r="AL23">
            <v>875</v>
          </cell>
          <cell r="AN23">
            <v>880</v>
          </cell>
          <cell r="AP23">
            <v>902</v>
          </cell>
          <cell r="AR23">
            <v>766</v>
          </cell>
          <cell r="AT23">
            <v>750</v>
          </cell>
          <cell r="AV23">
            <v>715</v>
          </cell>
          <cell r="AX23">
            <v>681</v>
          </cell>
          <cell r="BB23">
            <v>716</v>
          </cell>
          <cell r="BH23">
            <v>1000</v>
          </cell>
          <cell r="BL23">
            <v>522</v>
          </cell>
          <cell r="BN23">
            <v>663</v>
          </cell>
          <cell r="BP23">
            <v>732</v>
          </cell>
          <cell r="BR23">
            <v>438</v>
          </cell>
          <cell r="BT23">
            <v>401</v>
          </cell>
          <cell r="CD23">
            <v>875</v>
          </cell>
          <cell r="CF23">
            <v>700</v>
          </cell>
          <cell r="CH23">
            <v>599</v>
          </cell>
          <cell r="CJ23">
            <v>548</v>
          </cell>
          <cell r="CL23">
            <v>464</v>
          </cell>
          <cell r="CN23">
            <v>433</v>
          </cell>
        </row>
        <row r="25">
          <cell r="F25">
            <v>1860</v>
          </cell>
          <cell r="H25">
            <v>1860</v>
          </cell>
          <cell r="L25">
            <v>1692</v>
          </cell>
          <cell r="N25">
            <v>1692</v>
          </cell>
          <cell r="P25">
            <v>1560</v>
          </cell>
          <cell r="R25">
            <v>1508</v>
          </cell>
          <cell r="V25">
            <v>1441</v>
          </cell>
          <cell r="X25">
            <v>1215</v>
          </cell>
          <cell r="AB25">
            <v>1026</v>
          </cell>
          <cell r="AD25">
            <v>1141</v>
          </cell>
          <cell r="AF25">
            <v>965</v>
          </cell>
          <cell r="AH25">
            <v>820</v>
          </cell>
          <cell r="AJ25">
            <v>1011</v>
          </cell>
          <cell r="AL25">
            <v>965</v>
          </cell>
          <cell r="AN25">
            <v>949</v>
          </cell>
          <cell r="AP25">
            <v>986</v>
          </cell>
          <cell r="AR25">
            <v>837</v>
          </cell>
          <cell r="AT25">
            <v>823</v>
          </cell>
          <cell r="AV25">
            <v>795</v>
          </cell>
          <cell r="AX25">
            <v>738</v>
          </cell>
          <cell r="BB25">
            <v>778</v>
          </cell>
          <cell r="BH25">
            <v>1096</v>
          </cell>
          <cell r="BL25">
            <v>579</v>
          </cell>
          <cell r="BN25">
            <v>725</v>
          </cell>
          <cell r="CD25">
            <v>957</v>
          </cell>
          <cell r="CF25">
            <v>766</v>
          </cell>
          <cell r="CH25">
            <v>655</v>
          </cell>
          <cell r="CJ25">
            <v>600</v>
          </cell>
          <cell r="CL25">
            <v>508</v>
          </cell>
        </row>
        <row r="26">
          <cell r="F26">
            <v>1859</v>
          </cell>
          <cell r="H26">
            <v>1859</v>
          </cell>
          <cell r="L26">
            <v>1691</v>
          </cell>
          <cell r="N26">
            <v>1691</v>
          </cell>
          <cell r="P26">
            <v>1559</v>
          </cell>
          <cell r="R26">
            <v>1507</v>
          </cell>
          <cell r="V26">
            <v>1440</v>
          </cell>
          <cell r="X26">
            <v>1210</v>
          </cell>
          <cell r="AB26">
            <v>1021</v>
          </cell>
          <cell r="AD26">
            <v>1140</v>
          </cell>
          <cell r="AF26">
            <v>964</v>
          </cell>
          <cell r="AH26">
            <v>819</v>
          </cell>
          <cell r="AJ26">
            <v>1002</v>
          </cell>
          <cell r="AL26">
            <v>960</v>
          </cell>
          <cell r="AN26">
            <v>944</v>
          </cell>
          <cell r="AP26">
            <v>978</v>
          </cell>
          <cell r="AR26">
            <v>836</v>
          </cell>
          <cell r="AT26">
            <v>823</v>
          </cell>
          <cell r="AV26">
            <v>785</v>
          </cell>
          <cell r="AX26">
            <v>750</v>
          </cell>
          <cell r="BB26">
            <v>789</v>
          </cell>
          <cell r="BF26">
            <v>1215</v>
          </cell>
          <cell r="BH26">
            <v>1090</v>
          </cell>
          <cell r="BZ26">
            <v>1247</v>
          </cell>
          <cell r="CB26">
            <v>1085</v>
          </cell>
          <cell r="CD26">
            <v>949</v>
          </cell>
          <cell r="CF26">
            <v>759</v>
          </cell>
          <cell r="CH26">
            <v>650</v>
          </cell>
          <cell r="CJ26">
            <v>594</v>
          </cell>
        </row>
        <row r="27">
          <cell r="F27">
            <v>1827</v>
          </cell>
          <cell r="H27">
            <v>1827</v>
          </cell>
          <cell r="L27">
            <v>1662</v>
          </cell>
          <cell r="N27">
            <v>1662</v>
          </cell>
          <cell r="P27">
            <v>1532</v>
          </cell>
          <cell r="R27">
            <v>1481</v>
          </cell>
          <cell r="V27">
            <v>1415</v>
          </cell>
          <cell r="AJ27">
            <v>993</v>
          </cell>
          <cell r="AL27">
            <v>953</v>
          </cell>
          <cell r="AN27">
            <v>930</v>
          </cell>
          <cell r="AP27">
            <v>969</v>
          </cell>
          <cell r="AR27">
            <v>822</v>
          </cell>
          <cell r="AV27">
            <v>774</v>
          </cell>
          <cell r="BF27">
            <v>1202</v>
          </cell>
          <cell r="BH27">
            <v>1080</v>
          </cell>
          <cell r="CB27">
            <v>1053</v>
          </cell>
          <cell r="CD27">
            <v>929</v>
          </cell>
          <cell r="CF27">
            <v>753</v>
          </cell>
          <cell r="CH27">
            <v>644</v>
          </cell>
        </row>
        <row r="28">
          <cell r="F28">
            <v>2167</v>
          </cell>
          <cell r="H28">
            <v>2167</v>
          </cell>
          <cell r="L28">
            <v>1972</v>
          </cell>
          <cell r="N28">
            <v>1972</v>
          </cell>
          <cell r="P28">
            <v>1817</v>
          </cell>
          <cell r="R28">
            <v>1757</v>
          </cell>
          <cell r="V28">
            <v>1679</v>
          </cell>
          <cell r="AJ28">
            <v>1178</v>
          </cell>
          <cell r="AL28">
            <v>1105</v>
          </cell>
          <cell r="AN28">
            <v>1102</v>
          </cell>
          <cell r="AP28">
            <v>1149</v>
          </cell>
          <cell r="AV28">
            <v>920</v>
          </cell>
          <cell r="BF28">
            <v>1425</v>
          </cell>
          <cell r="BH28">
            <v>1272</v>
          </cell>
          <cell r="BZ28">
            <v>1444</v>
          </cell>
          <cell r="CB28">
            <v>1241</v>
          </cell>
          <cell r="CD28">
            <v>1085</v>
          </cell>
          <cell r="CF28">
            <v>868</v>
          </cell>
          <cell r="CH28">
            <v>764</v>
          </cell>
        </row>
        <row r="29">
          <cell r="H29" t="str">
            <v>-</v>
          </cell>
          <cell r="N29" t="str">
            <v>-</v>
          </cell>
          <cell r="P29" t="str">
            <v>-</v>
          </cell>
          <cell r="R29" t="str">
            <v>-</v>
          </cell>
          <cell r="V29" t="str">
            <v>-</v>
          </cell>
          <cell r="BF29">
            <v>1613</v>
          </cell>
          <cell r="BH29">
            <v>1437</v>
          </cell>
          <cell r="BZ29">
            <v>1629</v>
          </cell>
          <cell r="CB29">
            <v>1400</v>
          </cell>
          <cell r="CD29">
            <v>1223</v>
          </cell>
        </row>
        <row r="30">
          <cell r="D30">
            <v>1355</v>
          </cell>
          <cell r="F30">
            <v>1360</v>
          </cell>
          <cell r="H30">
            <v>1360</v>
          </cell>
          <cell r="J30">
            <v>1264</v>
          </cell>
          <cell r="L30">
            <v>1502</v>
          </cell>
          <cell r="N30">
            <v>1502</v>
          </cell>
          <cell r="P30">
            <v>1386</v>
          </cell>
          <cell r="V30">
            <v>1282</v>
          </cell>
          <cell r="X30">
            <v>1089</v>
          </cell>
          <cell r="AB30">
            <v>922</v>
          </cell>
          <cell r="AD30">
            <v>1019</v>
          </cell>
          <cell r="AF30">
            <v>848</v>
          </cell>
          <cell r="AH30">
            <v>738</v>
          </cell>
          <cell r="AJ30">
            <v>915</v>
          </cell>
          <cell r="AL30">
            <v>875</v>
          </cell>
          <cell r="AN30">
            <v>853</v>
          </cell>
          <cell r="AP30">
            <v>867</v>
          </cell>
          <cell r="AR30">
            <v>766</v>
          </cell>
          <cell r="AT30">
            <v>765</v>
          </cell>
          <cell r="AV30">
            <v>715</v>
          </cell>
          <cell r="AX30">
            <v>652</v>
          </cell>
          <cell r="BB30">
            <v>697</v>
          </cell>
          <cell r="BF30">
            <v>1038</v>
          </cell>
          <cell r="BH30">
            <v>936</v>
          </cell>
          <cell r="BL30">
            <v>515</v>
          </cell>
          <cell r="BN30">
            <v>645</v>
          </cell>
          <cell r="BP30">
            <v>712</v>
          </cell>
          <cell r="BZ30">
            <v>1076</v>
          </cell>
          <cell r="CB30">
            <v>930</v>
          </cell>
          <cell r="CD30">
            <v>815</v>
          </cell>
          <cell r="CF30">
            <v>654</v>
          </cell>
          <cell r="CH30">
            <v>561</v>
          </cell>
          <cell r="CJ30">
            <v>514</v>
          </cell>
          <cell r="CL30">
            <v>437</v>
          </cell>
          <cell r="CN30">
            <v>408</v>
          </cell>
        </row>
        <row r="31">
          <cell r="D31">
            <v>1355</v>
          </cell>
          <cell r="F31">
            <v>1355</v>
          </cell>
          <cell r="H31">
            <v>1355</v>
          </cell>
          <cell r="J31">
            <v>1264</v>
          </cell>
          <cell r="L31">
            <v>1497</v>
          </cell>
          <cell r="N31">
            <v>1497</v>
          </cell>
          <cell r="P31">
            <v>1381</v>
          </cell>
          <cell r="R31">
            <v>1336</v>
          </cell>
          <cell r="V31">
            <v>1277</v>
          </cell>
          <cell r="X31">
            <v>1084</v>
          </cell>
          <cell r="AB31">
            <v>917</v>
          </cell>
          <cell r="AD31">
            <v>1014</v>
          </cell>
          <cell r="AF31">
            <v>843</v>
          </cell>
          <cell r="AH31">
            <v>733</v>
          </cell>
          <cell r="AJ31">
            <v>910</v>
          </cell>
          <cell r="AL31">
            <v>870</v>
          </cell>
          <cell r="AN31">
            <v>848</v>
          </cell>
          <cell r="AP31">
            <v>862</v>
          </cell>
          <cell r="AR31">
            <v>761</v>
          </cell>
          <cell r="AT31">
            <v>760</v>
          </cell>
          <cell r="AV31">
            <v>710</v>
          </cell>
          <cell r="AX31">
            <v>652</v>
          </cell>
          <cell r="BB31">
            <v>697</v>
          </cell>
          <cell r="BF31">
            <v>1038</v>
          </cell>
          <cell r="BH31">
            <v>936</v>
          </cell>
          <cell r="BL31">
            <v>515</v>
          </cell>
          <cell r="BN31">
            <v>645</v>
          </cell>
          <cell r="BP31">
            <v>712</v>
          </cell>
          <cell r="BR31">
            <v>421</v>
          </cell>
          <cell r="BZ31">
            <v>1076</v>
          </cell>
          <cell r="CB31">
            <v>930</v>
          </cell>
          <cell r="CD31">
            <v>815</v>
          </cell>
          <cell r="CF31">
            <v>654</v>
          </cell>
          <cell r="CH31">
            <v>561</v>
          </cell>
          <cell r="CJ31">
            <v>514</v>
          </cell>
          <cell r="CL31">
            <v>437</v>
          </cell>
          <cell r="CN31">
            <v>408</v>
          </cell>
        </row>
        <row r="33">
          <cell r="D33">
            <v>1355</v>
          </cell>
          <cell r="F33">
            <v>1355</v>
          </cell>
          <cell r="H33">
            <v>1355</v>
          </cell>
          <cell r="J33">
            <v>1264</v>
          </cell>
          <cell r="L33">
            <v>1487</v>
          </cell>
          <cell r="N33">
            <v>1487</v>
          </cell>
          <cell r="P33">
            <v>1371</v>
          </cell>
          <cell r="R33">
            <v>1326</v>
          </cell>
          <cell r="V33">
            <v>1267</v>
          </cell>
          <cell r="X33">
            <v>1074</v>
          </cell>
          <cell r="AB33">
            <v>907</v>
          </cell>
          <cell r="AD33">
            <v>1004</v>
          </cell>
          <cell r="AF33">
            <v>833</v>
          </cell>
          <cell r="AH33">
            <v>723</v>
          </cell>
          <cell r="AJ33">
            <v>900</v>
          </cell>
          <cell r="AL33">
            <v>860</v>
          </cell>
          <cell r="AN33">
            <v>838</v>
          </cell>
          <cell r="AP33">
            <v>852</v>
          </cell>
          <cell r="AR33">
            <v>751</v>
          </cell>
          <cell r="AT33">
            <v>750</v>
          </cell>
          <cell r="AV33">
            <v>700</v>
          </cell>
          <cell r="AX33">
            <v>642</v>
          </cell>
          <cell r="BB33">
            <v>687</v>
          </cell>
          <cell r="BF33">
            <v>1028</v>
          </cell>
          <cell r="BH33">
            <v>926</v>
          </cell>
          <cell r="BL33">
            <v>505</v>
          </cell>
          <cell r="BN33">
            <v>635</v>
          </cell>
          <cell r="BP33">
            <v>702</v>
          </cell>
          <cell r="BR33">
            <v>420</v>
          </cell>
          <cell r="BZ33">
            <v>1066</v>
          </cell>
          <cell r="CB33">
            <v>920</v>
          </cell>
          <cell r="CD33">
            <v>805</v>
          </cell>
          <cell r="CF33">
            <v>644</v>
          </cell>
          <cell r="CH33">
            <v>551</v>
          </cell>
          <cell r="CJ33">
            <v>504</v>
          </cell>
          <cell r="CL33">
            <v>427</v>
          </cell>
          <cell r="CN33">
            <v>398</v>
          </cell>
        </row>
        <row r="34">
          <cell r="F34">
            <v>1813</v>
          </cell>
          <cell r="H34">
            <v>1813</v>
          </cell>
          <cell r="L34">
            <v>1678</v>
          </cell>
          <cell r="N34">
            <v>1678</v>
          </cell>
          <cell r="P34">
            <v>1585</v>
          </cell>
          <cell r="R34">
            <v>1565</v>
          </cell>
          <cell r="V34">
            <v>1480</v>
          </cell>
          <cell r="X34">
            <v>1191</v>
          </cell>
          <cell r="AB34">
            <v>1058</v>
          </cell>
          <cell r="AD34">
            <v>1171</v>
          </cell>
          <cell r="AF34">
            <v>1014</v>
          </cell>
          <cell r="AH34">
            <v>881</v>
          </cell>
          <cell r="AJ34">
            <v>1084</v>
          </cell>
          <cell r="AL34">
            <v>1066</v>
          </cell>
          <cell r="AN34">
            <v>1033</v>
          </cell>
          <cell r="AP34">
            <v>1000</v>
          </cell>
          <cell r="AR34">
            <v>908</v>
          </cell>
          <cell r="AT34">
            <v>886</v>
          </cell>
          <cell r="AV34">
            <v>850</v>
          </cell>
          <cell r="AX34">
            <v>789</v>
          </cell>
        </row>
        <row r="35">
          <cell r="F35">
            <v>1803</v>
          </cell>
          <cell r="H35">
            <v>1803</v>
          </cell>
          <cell r="L35">
            <v>1668</v>
          </cell>
          <cell r="N35">
            <v>1668</v>
          </cell>
          <cell r="P35">
            <v>1575</v>
          </cell>
          <cell r="R35">
            <v>1555</v>
          </cell>
          <cell r="V35">
            <v>1470</v>
          </cell>
          <cell r="X35">
            <v>1181</v>
          </cell>
          <cell r="AB35">
            <v>1058</v>
          </cell>
          <cell r="AD35">
            <v>1161</v>
          </cell>
          <cell r="AF35">
            <v>1014</v>
          </cell>
          <cell r="AH35">
            <v>871</v>
          </cell>
          <cell r="AJ35">
            <v>1074</v>
          </cell>
          <cell r="AL35">
            <v>1056</v>
          </cell>
          <cell r="AN35">
            <v>1023</v>
          </cell>
          <cell r="AP35">
            <v>1000</v>
          </cell>
          <cell r="AR35">
            <v>898</v>
          </cell>
          <cell r="AT35">
            <v>886</v>
          </cell>
          <cell r="AV35">
            <v>850</v>
          </cell>
          <cell r="AX35">
            <v>789</v>
          </cell>
        </row>
        <row r="36">
          <cell r="F36">
            <v>1945</v>
          </cell>
          <cell r="H36">
            <v>1945</v>
          </cell>
          <cell r="L36">
            <v>1800</v>
          </cell>
          <cell r="N36">
            <v>1800</v>
          </cell>
          <cell r="P36">
            <v>1702</v>
          </cell>
          <cell r="R36">
            <v>1675</v>
          </cell>
          <cell r="V36">
            <v>1568</v>
          </cell>
          <cell r="X36">
            <v>1271</v>
          </cell>
          <cell r="AB36">
            <v>1131</v>
          </cell>
          <cell r="AD36">
            <v>1245</v>
          </cell>
          <cell r="AF36">
            <v>1038</v>
          </cell>
          <cell r="AH36">
            <v>882</v>
          </cell>
          <cell r="AJ36">
            <v>1157</v>
          </cell>
          <cell r="AL36">
            <v>1140</v>
          </cell>
          <cell r="AN36">
            <v>1084</v>
          </cell>
          <cell r="AP36">
            <v>1057</v>
          </cell>
          <cell r="AR36">
            <v>988</v>
          </cell>
          <cell r="AT36">
            <v>974</v>
          </cell>
          <cell r="AV36">
            <v>927</v>
          </cell>
          <cell r="AX36">
            <v>835</v>
          </cell>
        </row>
        <row r="37">
          <cell r="F37">
            <v>1870</v>
          </cell>
          <cell r="H37">
            <v>1870</v>
          </cell>
          <cell r="L37">
            <v>1716</v>
          </cell>
          <cell r="N37">
            <v>1716</v>
          </cell>
          <cell r="P37">
            <v>1632</v>
          </cell>
          <cell r="R37">
            <v>1607</v>
          </cell>
          <cell r="V37">
            <v>1508</v>
          </cell>
          <cell r="X37">
            <v>1226</v>
          </cell>
          <cell r="AB37">
            <v>1091</v>
          </cell>
          <cell r="AD37">
            <v>1225</v>
          </cell>
          <cell r="AF37">
            <v>1029</v>
          </cell>
          <cell r="AH37">
            <v>848</v>
          </cell>
          <cell r="AJ37">
            <v>1115</v>
          </cell>
          <cell r="AL37">
            <v>1075</v>
          </cell>
          <cell r="AN37">
            <v>1058</v>
          </cell>
          <cell r="AP37">
            <v>1015</v>
          </cell>
          <cell r="AR37">
            <v>929</v>
          </cell>
          <cell r="AT37">
            <v>923</v>
          </cell>
          <cell r="AV37">
            <v>888</v>
          </cell>
          <cell r="AX37">
            <v>818</v>
          </cell>
        </row>
        <row r="38">
          <cell r="F38">
            <v>1842</v>
          </cell>
          <cell r="H38">
            <v>1842</v>
          </cell>
          <cell r="L38">
            <v>1691</v>
          </cell>
          <cell r="N38">
            <v>1691</v>
          </cell>
          <cell r="P38">
            <v>1608</v>
          </cell>
          <cell r="R38">
            <v>1583</v>
          </cell>
          <cell r="V38">
            <v>1486</v>
          </cell>
          <cell r="X38">
            <v>1208</v>
          </cell>
          <cell r="AB38">
            <v>1075</v>
          </cell>
          <cell r="AD38">
            <v>1207</v>
          </cell>
          <cell r="AF38">
            <v>1014</v>
          </cell>
          <cell r="AH38">
            <v>835</v>
          </cell>
          <cell r="AJ38">
            <v>1099</v>
          </cell>
          <cell r="AL38">
            <v>1059</v>
          </cell>
          <cell r="AN38">
            <v>1042</v>
          </cell>
          <cell r="AP38">
            <v>1000</v>
          </cell>
          <cell r="AR38">
            <v>915</v>
          </cell>
          <cell r="AT38">
            <v>909</v>
          </cell>
          <cell r="AV38">
            <v>875</v>
          </cell>
          <cell r="AX38">
            <v>806</v>
          </cell>
        </row>
        <row r="40">
          <cell r="F40">
            <v>1852</v>
          </cell>
          <cell r="L40">
            <v>1711</v>
          </cell>
          <cell r="R40">
            <v>1603</v>
          </cell>
          <cell r="V40">
            <v>1506</v>
          </cell>
          <cell r="AB40">
            <v>1095</v>
          </cell>
          <cell r="AF40">
            <v>1034</v>
          </cell>
          <cell r="AH40">
            <v>855</v>
          </cell>
          <cell r="AL40">
            <v>1077</v>
          </cell>
          <cell r="AN40">
            <v>1060</v>
          </cell>
          <cell r="AR40">
            <v>930</v>
          </cell>
          <cell r="AT40">
            <v>924</v>
          </cell>
          <cell r="AV40">
            <v>890</v>
          </cell>
          <cell r="AX40">
            <v>821</v>
          </cell>
        </row>
        <row r="42">
          <cell r="F42">
            <v>1842</v>
          </cell>
          <cell r="H42">
            <v>1842</v>
          </cell>
          <cell r="L42">
            <v>1691</v>
          </cell>
          <cell r="N42">
            <v>1691</v>
          </cell>
          <cell r="P42">
            <v>1608</v>
          </cell>
          <cell r="R42">
            <v>1583</v>
          </cell>
          <cell r="V42">
            <v>1486</v>
          </cell>
          <cell r="X42">
            <v>1208</v>
          </cell>
          <cell r="AB42">
            <v>1075</v>
          </cell>
          <cell r="AD42">
            <v>1207</v>
          </cell>
          <cell r="AF42">
            <v>1014</v>
          </cell>
          <cell r="AJ42">
            <v>1099</v>
          </cell>
          <cell r="AL42">
            <v>1059</v>
          </cell>
          <cell r="AP42">
            <v>1000</v>
          </cell>
          <cell r="AR42">
            <v>913</v>
          </cell>
          <cell r="AT42">
            <v>909</v>
          </cell>
          <cell r="AV42">
            <v>875</v>
          </cell>
          <cell r="AX42">
            <v>813</v>
          </cell>
        </row>
        <row r="45">
          <cell r="F45">
            <v>251</v>
          </cell>
          <cell r="H45">
            <v>251</v>
          </cell>
          <cell r="L45">
            <v>222</v>
          </cell>
          <cell r="N45">
            <v>222</v>
          </cell>
          <cell r="P45">
            <v>219</v>
          </cell>
          <cell r="R45">
            <v>208</v>
          </cell>
          <cell r="V45">
            <v>195</v>
          </cell>
          <cell r="X45">
            <v>181</v>
          </cell>
          <cell r="AB45">
            <v>128</v>
          </cell>
          <cell r="AD45">
            <v>142</v>
          </cell>
          <cell r="AF45">
            <v>125</v>
          </cell>
          <cell r="AH45">
            <v>112</v>
          </cell>
          <cell r="AJ45">
            <v>169</v>
          </cell>
          <cell r="AL45">
            <v>156</v>
          </cell>
          <cell r="AN45">
            <v>145</v>
          </cell>
          <cell r="AP45">
            <v>159</v>
          </cell>
          <cell r="AR45">
            <v>123</v>
          </cell>
          <cell r="AT45">
            <v>117</v>
          </cell>
          <cell r="AV45">
            <v>117</v>
          </cell>
          <cell r="AX45">
            <v>109</v>
          </cell>
          <cell r="BB45">
            <v>115</v>
          </cell>
          <cell r="BL45">
            <v>107</v>
          </cell>
          <cell r="BN45">
            <v>112</v>
          </cell>
          <cell r="BP45">
            <v>116</v>
          </cell>
        </row>
        <row r="46">
          <cell r="F46">
            <v>251</v>
          </cell>
          <cell r="H46">
            <v>251</v>
          </cell>
          <cell r="L46">
            <v>222</v>
          </cell>
          <cell r="N46">
            <v>222</v>
          </cell>
          <cell r="P46">
            <v>219</v>
          </cell>
          <cell r="R46">
            <v>208</v>
          </cell>
          <cell r="V46">
            <v>195</v>
          </cell>
          <cell r="X46">
            <v>181</v>
          </cell>
          <cell r="AB46">
            <v>128</v>
          </cell>
          <cell r="AD46">
            <v>142</v>
          </cell>
          <cell r="AF46">
            <v>125</v>
          </cell>
          <cell r="AH46">
            <v>112</v>
          </cell>
          <cell r="AJ46">
            <v>169</v>
          </cell>
          <cell r="AL46">
            <v>156</v>
          </cell>
          <cell r="AN46">
            <v>145</v>
          </cell>
          <cell r="AP46">
            <v>159</v>
          </cell>
          <cell r="AR46">
            <v>123</v>
          </cell>
          <cell r="AT46">
            <v>117</v>
          </cell>
          <cell r="AV46">
            <v>117</v>
          </cell>
          <cell r="AX46">
            <v>109</v>
          </cell>
          <cell r="BB46">
            <v>115</v>
          </cell>
          <cell r="BL46">
            <v>107</v>
          </cell>
          <cell r="BN46">
            <v>112</v>
          </cell>
          <cell r="BP46">
            <v>116</v>
          </cell>
        </row>
        <row r="47">
          <cell r="F47">
            <v>261</v>
          </cell>
          <cell r="H47">
            <v>261</v>
          </cell>
          <cell r="L47">
            <v>231</v>
          </cell>
          <cell r="N47">
            <v>231</v>
          </cell>
          <cell r="P47">
            <v>228</v>
          </cell>
          <cell r="V47">
            <v>204</v>
          </cell>
          <cell r="X47">
            <v>188</v>
          </cell>
          <cell r="AB47">
            <v>133</v>
          </cell>
          <cell r="AD47">
            <v>147</v>
          </cell>
          <cell r="AF47">
            <v>130</v>
          </cell>
          <cell r="AH47">
            <v>117</v>
          </cell>
          <cell r="AJ47">
            <v>176</v>
          </cell>
          <cell r="AL47">
            <v>163</v>
          </cell>
          <cell r="AN47">
            <v>151</v>
          </cell>
          <cell r="AP47">
            <v>166</v>
          </cell>
          <cell r="AR47">
            <v>128</v>
          </cell>
          <cell r="AT47">
            <v>122</v>
          </cell>
          <cell r="AV47">
            <v>122</v>
          </cell>
          <cell r="AX47">
            <v>114</v>
          </cell>
          <cell r="BB47">
            <v>120</v>
          </cell>
          <cell r="BL47">
            <v>111</v>
          </cell>
          <cell r="BN47">
            <v>116</v>
          </cell>
          <cell r="BP47">
            <v>121</v>
          </cell>
        </row>
        <row r="48">
          <cell r="F48">
            <v>261</v>
          </cell>
          <cell r="H48">
            <v>261</v>
          </cell>
          <cell r="L48">
            <v>231</v>
          </cell>
          <cell r="N48">
            <v>231</v>
          </cell>
          <cell r="P48">
            <v>228</v>
          </cell>
          <cell r="V48">
            <v>204</v>
          </cell>
          <cell r="X48">
            <v>188</v>
          </cell>
          <cell r="AB48">
            <v>133</v>
          </cell>
          <cell r="AD48">
            <v>147</v>
          </cell>
          <cell r="AF48">
            <v>130</v>
          </cell>
          <cell r="AH48">
            <v>117</v>
          </cell>
          <cell r="AJ48">
            <v>176</v>
          </cell>
          <cell r="AL48">
            <v>163</v>
          </cell>
          <cell r="AN48">
            <v>151</v>
          </cell>
          <cell r="AP48">
            <v>166</v>
          </cell>
          <cell r="AR48">
            <v>128</v>
          </cell>
          <cell r="AT48">
            <v>122</v>
          </cell>
          <cell r="AV48">
            <v>122</v>
          </cell>
          <cell r="AX48">
            <v>114</v>
          </cell>
          <cell r="BB48">
            <v>120</v>
          </cell>
          <cell r="BL48">
            <v>111</v>
          </cell>
          <cell r="BN48">
            <v>116</v>
          </cell>
          <cell r="BP48">
            <v>121</v>
          </cell>
        </row>
        <row r="49">
          <cell r="F49">
            <v>261</v>
          </cell>
          <cell r="H49">
            <v>261</v>
          </cell>
          <cell r="L49">
            <v>231</v>
          </cell>
          <cell r="N49">
            <v>231</v>
          </cell>
          <cell r="P49">
            <v>228</v>
          </cell>
          <cell r="V49">
            <v>204</v>
          </cell>
          <cell r="X49">
            <v>188</v>
          </cell>
          <cell r="AB49">
            <v>133</v>
          </cell>
          <cell r="AD49">
            <v>147</v>
          </cell>
          <cell r="AF49">
            <v>130</v>
          </cell>
          <cell r="AH49">
            <v>117</v>
          </cell>
          <cell r="AJ49">
            <v>176</v>
          </cell>
          <cell r="AL49">
            <v>163</v>
          </cell>
          <cell r="AN49">
            <v>151</v>
          </cell>
          <cell r="AP49">
            <v>166</v>
          </cell>
          <cell r="AR49">
            <v>128</v>
          </cell>
          <cell r="AT49">
            <v>122</v>
          </cell>
          <cell r="AV49">
            <v>122</v>
          </cell>
          <cell r="AX49">
            <v>114</v>
          </cell>
          <cell r="BB49">
            <v>120</v>
          </cell>
          <cell r="BL49">
            <v>111</v>
          </cell>
          <cell r="BN49">
            <v>116</v>
          </cell>
          <cell r="BP49">
            <v>121</v>
          </cell>
        </row>
        <row r="50">
          <cell r="F50">
            <v>261</v>
          </cell>
          <cell r="H50">
            <v>261</v>
          </cell>
          <cell r="L50">
            <v>231</v>
          </cell>
          <cell r="N50">
            <v>231</v>
          </cell>
          <cell r="P50">
            <v>228</v>
          </cell>
          <cell r="V50">
            <v>204</v>
          </cell>
          <cell r="X50">
            <v>188</v>
          </cell>
          <cell r="AB50">
            <v>133</v>
          </cell>
          <cell r="AD50">
            <v>147</v>
          </cell>
          <cell r="AF50">
            <v>130</v>
          </cell>
          <cell r="AH50">
            <v>117</v>
          </cell>
          <cell r="AJ50">
            <v>176</v>
          </cell>
          <cell r="AL50">
            <v>163</v>
          </cell>
          <cell r="AN50">
            <v>151</v>
          </cell>
          <cell r="AP50">
            <v>166</v>
          </cell>
          <cell r="AR50">
            <v>128</v>
          </cell>
          <cell r="AT50">
            <v>122</v>
          </cell>
          <cell r="AV50">
            <v>122</v>
          </cell>
          <cell r="AX50">
            <v>114</v>
          </cell>
          <cell r="BB50">
            <v>120</v>
          </cell>
          <cell r="BL50">
            <v>111</v>
          </cell>
          <cell r="BN50">
            <v>116</v>
          </cell>
          <cell r="BP50">
            <v>121</v>
          </cell>
        </row>
        <row r="51">
          <cell r="F51">
            <v>326</v>
          </cell>
          <cell r="H51">
            <v>326</v>
          </cell>
          <cell r="L51">
            <v>288</v>
          </cell>
          <cell r="N51">
            <v>288</v>
          </cell>
          <cell r="P51">
            <v>285</v>
          </cell>
          <cell r="R51">
            <v>270</v>
          </cell>
          <cell r="V51">
            <v>254</v>
          </cell>
          <cell r="X51">
            <v>235</v>
          </cell>
          <cell r="Z51">
            <v>165</v>
          </cell>
          <cell r="AB51">
            <v>166</v>
          </cell>
          <cell r="AD51">
            <v>184</v>
          </cell>
          <cell r="AF51">
            <v>162</v>
          </cell>
          <cell r="AH51">
            <v>146</v>
          </cell>
          <cell r="AJ51">
            <v>220</v>
          </cell>
          <cell r="AL51">
            <v>203</v>
          </cell>
          <cell r="AN51">
            <v>188</v>
          </cell>
          <cell r="AP51">
            <v>207</v>
          </cell>
          <cell r="AR51">
            <v>160</v>
          </cell>
          <cell r="AT51">
            <v>152</v>
          </cell>
          <cell r="AV51">
            <v>152</v>
          </cell>
          <cell r="AX51">
            <v>142</v>
          </cell>
          <cell r="AZ51">
            <v>106</v>
          </cell>
          <cell r="BB51">
            <v>150</v>
          </cell>
          <cell r="BD51">
            <v>105</v>
          </cell>
        </row>
        <row r="52">
          <cell r="F52">
            <v>326</v>
          </cell>
          <cell r="H52">
            <v>326</v>
          </cell>
          <cell r="L52">
            <v>288</v>
          </cell>
          <cell r="N52">
            <v>288</v>
          </cell>
          <cell r="P52">
            <v>285</v>
          </cell>
          <cell r="R52">
            <v>270</v>
          </cell>
          <cell r="V52">
            <v>254</v>
          </cell>
          <cell r="X52">
            <v>235</v>
          </cell>
          <cell r="Z52">
            <v>165</v>
          </cell>
          <cell r="AB52">
            <v>166</v>
          </cell>
          <cell r="AD52">
            <v>184</v>
          </cell>
          <cell r="AF52">
            <v>162</v>
          </cell>
          <cell r="AH52">
            <v>146</v>
          </cell>
          <cell r="AJ52">
            <v>220</v>
          </cell>
          <cell r="AL52">
            <v>203</v>
          </cell>
          <cell r="AN52">
            <v>188</v>
          </cell>
          <cell r="AP52">
            <v>207</v>
          </cell>
          <cell r="AR52">
            <v>160</v>
          </cell>
          <cell r="AT52">
            <v>152</v>
          </cell>
          <cell r="AV52">
            <v>152</v>
          </cell>
          <cell r="AX52">
            <v>142</v>
          </cell>
          <cell r="BB52">
            <v>150</v>
          </cell>
          <cell r="BD52">
            <v>105</v>
          </cell>
        </row>
        <row r="53">
          <cell r="F53">
            <v>326</v>
          </cell>
          <cell r="H53">
            <v>326</v>
          </cell>
          <cell r="L53">
            <v>288</v>
          </cell>
          <cell r="N53">
            <v>288</v>
          </cell>
          <cell r="P53">
            <v>285</v>
          </cell>
          <cell r="R53">
            <v>270</v>
          </cell>
          <cell r="T53">
            <v>189</v>
          </cell>
          <cell r="V53">
            <v>254</v>
          </cell>
          <cell r="X53">
            <v>235</v>
          </cell>
          <cell r="Z53">
            <v>165</v>
          </cell>
          <cell r="AB53">
            <v>166</v>
          </cell>
          <cell r="AD53">
            <v>184</v>
          </cell>
          <cell r="AF53">
            <v>162</v>
          </cell>
          <cell r="AH53">
            <v>146</v>
          </cell>
          <cell r="AJ53">
            <v>220</v>
          </cell>
          <cell r="AL53">
            <v>203</v>
          </cell>
          <cell r="AN53">
            <v>188</v>
          </cell>
          <cell r="AP53">
            <v>207</v>
          </cell>
          <cell r="AR53">
            <v>160</v>
          </cell>
          <cell r="AT53">
            <v>152</v>
          </cell>
          <cell r="AV53">
            <v>152</v>
          </cell>
          <cell r="AX53">
            <v>142</v>
          </cell>
          <cell r="BB53">
            <v>150</v>
          </cell>
          <cell r="BD53">
            <v>105</v>
          </cell>
          <cell r="BL53">
            <v>139</v>
          </cell>
          <cell r="BN53">
            <v>145</v>
          </cell>
          <cell r="BP53">
            <v>151</v>
          </cell>
        </row>
        <row r="54">
          <cell r="F54">
            <v>326</v>
          </cell>
          <cell r="H54">
            <v>326</v>
          </cell>
          <cell r="L54">
            <v>288</v>
          </cell>
          <cell r="N54">
            <v>288</v>
          </cell>
          <cell r="P54">
            <v>285</v>
          </cell>
          <cell r="R54">
            <v>270</v>
          </cell>
          <cell r="V54">
            <v>254</v>
          </cell>
          <cell r="X54">
            <v>235</v>
          </cell>
          <cell r="Z54">
            <v>165</v>
          </cell>
          <cell r="AB54">
            <v>166</v>
          </cell>
          <cell r="AD54">
            <v>184</v>
          </cell>
          <cell r="AF54">
            <v>162</v>
          </cell>
          <cell r="AH54">
            <v>146</v>
          </cell>
          <cell r="AJ54">
            <v>220</v>
          </cell>
          <cell r="AL54">
            <v>203</v>
          </cell>
          <cell r="AN54">
            <v>188</v>
          </cell>
          <cell r="AP54">
            <v>207</v>
          </cell>
          <cell r="AR54">
            <v>160</v>
          </cell>
          <cell r="AT54">
            <v>152</v>
          </cell>
          <cell r="AV54">
            <v>152</v>
          </cell>
          <cell r="AX54">
            <v>142</v>
          </cell>
          <cell r="AZ54">
            <v>106</v>
          </cell>
          <cell r="BB54">
            <v>150</v>
          </cell>
          <cell r="BL54">
            <v>139</v>
          </cell>
          <cell r="BN54">
            <v>145</v>
          </cell>
          <cell r="BP54">
            <v>151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75EDF-47D4-459B-9384-38A915B17FC8}">
  <sheetPr>
    <tabColor rgb="FF99CC00"/>
    <pageSetUpPr fitToPage="1"/>
  </sheetPr>
  <dimension ref="A1:R308"/>
  <sheetViews>
    <sheetView tabSelected="1" zoomScale="75" zoomScaleNormal="75" zoomScaleSheetLayoutView="40" workbookViewId="0">
      <selection activeCell="A4" sqref="A4:J4"/>
    </sheetView>
  </sheetViews>
  <sheetFormatPr defaultRowHeight="14.25" x14ac:dyDescent="0.2"/>
  <cols>
    <col min="1" max="1" width="30.85546875" style="3" customWidth="1"/>
    <col min="2" max="2" width="69" style="3" customWidth="1"/>
    <col min="3" max="3" width="17.28515625" style="3" customWidth="1"/>
    <col min="4" max="4" width="10.28515625" style="3" customWidth="1"/>
    <col min="5" max="6" width="14.28515625" style="3" customWidth="1"/>
    <col min="7" max="7" width="15.28515625" style="3" customWidth="1"/>
    <col min="8" max="8" width="14.42578125" style="3" customWidth="1"/>
    <col min="9" max="9" width="23.42578125" style="3" customWidth="1"/>
    <col min="10" max="10" width="37.28515625" style="3" customWidth="1"/>
    <col min="11" max="11" width="10.85546875" style="3" customWidth="1"/>
    <col min="12" max="12" width="11.140625" style="3" customWidth="1"/>
    <col min="13" max="13" width="22" style="3" customWidth="1"/>
    <col min="14" max="14" width="22.140625" style="3" customWidth="1"/>
    <col min="15" max="15" width="6.7109375" style="3" hidden="1" customWidth="1"/>
    <col min="16" max="18" width="9.140625" style="3" hidden="1" customWidth="1"/>
    <col min="19" max="20" width="9.140625" style="3" customWidth="1"/>
    <col min="21" max="256" width="9.140625" style="3"/>
    <col min="257" max="257" width="30.85546875" style="3" customWidth="1"/>
    <col min="258" max="258" width="69" style="3" customWidth="1"/>
    <col min="259" max="259" width="17.28515625" style="3" customWidth="1"/>
    <col min="260" max="260" width="10.28515625" style="3" customWidth="1"/>
    <col min="261" max="262" width="14.28515625" style="3" customWidth="1"/>
    <col min="263" max="263" width="15.28515625" style="3" customWidth="1"/>
    <col min="264" max="264" width="14.42578125" style="3" customWidth="1"/>
    <col min="265" max="265" width="23.42578125" style="3" customWidth="1"/>
    <col min="266" max="266" width="37.28515625" style="3" customWidth="1"/>
    <col min="267" max="267" width="10.85546875" style="3" customWidth="1"/>
    <col min="268" max="268" width="11.140625" style="3" customWidth="1"/>
    <col min="269" max="269" width="22" style="3" customWidth="1"/>
    <col min="270" max="270" width="22.140625" style="3" customWidth="1"/>
    <col min="271" max="274" width="0" style="3" hidden="1" customWidth="1"/>
    <col min="275" max="276" width="9.140625" style="3" customWidth="1"/>
    <col min="277" max="512" width="9.140625" style="3"/>
    <col min="513" max="513" width="30.85546875" style="3" customWidth="1"/>
    <col min="514" max="514" width="69" style="3" customWidth="1"/>
    <col min="515" max="515" width="17.28515625" style="3" customWidth="1"/>
    <col min="516" max="516" width="10.28515625" style="3" customWidth="1"/>
    <col min="517" max="518" width="14.28515625" style="3" customWidth="1"/>
    <col min="519" max="519" width="15.28515625" style="3" customWidth="1"/>
    <col min="520" max="520" width="14.42578125" style="3" customWidth="1"/>
    <col min="521" max="521" width="23.42578125" style="3" customWidth="1"/>
    <col min="522" max="522" width="37.28515625" style="3" customWidth="1"/>
    <col min="523" max="523" width="10.85546875" style="3" customWidth="1"/>
    <col min="524" max="524" width="11.140625" style="3" customWidth="1"/>
    <col min="525" max="525" width="22" style="3" customWidth="1"/>
    <col min="526" max="526" width="22.140625" style="3" customWidth="1"/>
    <col min="527" max="530" width="0" style="3" hidden="1" customWidth="1"/>
    <col min="531" max="532" width="9.140625" style="3" customWidth="1"/>
    <col min="533" max="768" width="9.140625" style="3"/>
    <col min="769" max="769" width="30.85546875" style="3" customWidth="1"/>
    <col min="770" max="770" width="69" style="3" customWidth="1"/>
    <col min="771" max="771" width="17.28515625" style="3" customWidth="1"/>
    <col min="772" max="772" width="10.28515625" style="3" customWidth="1"/>
    <col min="773" max="774" width="14.28515625" style="3" customWidth="1"/>
    <col min="775" max="775" width="15.28515625" style="3" customWidth="1"/>
    <col min="776" max="776" width="14.42578125" style="3" customWidth="1"/>
    <col min="777" max="777" width="23.42578125" style="3" customWidth="1"/>
    <col min="778" max="778" width="37.28515625" style="3" customWidth="1"/>
    <col min="779" max="779" width="10.85546875" style="3" customWidth="1"/>
    <col min="780" max="780" width="11.140625" style="3" customWidth="1"/>
    <col min="781" max="781" width="22" style="3" customWidth="1"/>
    <col min="782" max="782" width="22.140625" style="3" customWidth="1"/>
    <col min="783" max="786" width="0" style="3" hidden="1" customWidth="1"/>
    <col min="787" max="788" width="9.140625" style="3" customWidth="1"/>
    <col min="789" max="1024" width="9.140625" style="3"/>
    <col min="1025" max="1025" width="30.85546875" style="3" customWidth="1"/>
    <col min="1026" max="1026" width="69" style="3" customWidth="1"/>
    <col min="1027" max="1027" width="17.28515625" style="3" customWidth="1"/>
    <col min="1028" max="1028" width="10.28515625" style="3" customWidth="1"/>
    <col min="1029" max="1030" width="14.28515625" style="3" customWidth="1"/>
    <col min="1031" max="1031" width="15.28515625" style="3" customWidth="1"/>
    <col min="1032" max="1032" width="14.42578125" style="3" customWidth="1"/>
    <col min="1033" max="1033" width="23.42578125" style="3" customWidth="1"/>
    <col min="1034" max="1034" width="37.28515625" style="3" customWidth="1"/>
    <col min="1035" max="1035" width="10.85546875" style="3" customWidth="1"/>
    <col min="1036" max="1036" width="11.140625" style="3" customWidth="1"/>
    <col min="1037" max="1037" width="22" style="3" customWidth="1"/>
    <col min="1038" max="1038" width="22.140625" style="3" customWidth="1"/>
    <col min="1039" max="1042" width="0" style="3" hidden="1" customWidth="1"/>
    <col min="1043" max="1044" width="9.140625" style="3" customWidth="1"/>
    <col min="1045" max="1280" width="9.140625" style="3"/>
    <col min="1281" max="1281" width="30.85546875" style="3" customWidth="1"/>
    <col min="1282" max="1282" width="69" style="3" customWidth="1"/>
    <col min="1283" max="1283" width="17.28515625" style="3" customWidth="1"/>
    <col min="1284" max="1284" width="10.28515625" style="3" customWidth="1"/>
    <col min="1285" max="1286" width="14.28515625" style="3" customWidth="1"/>
    <col min="1287" max="1287" width="15.28515625" style="3" customWidth="1"/>
    <col min="1288" max="1288" width="14.42578125" style="3" customWidth="1"/>
    <col min="1289" max="1289" width="23.42578125" style="3" customWidth="1"/>
    <col min="1290" max="1290" width="37.28515625" style="3" customWidth="1"/>
    <col min="1291" max="1291" width="10.85546875" style="3" customWidth="1"/>
    <col min="1292" max="1292" width="11.140625" style="3" customWidth="1"/>
    <col min="1293" max="1293" width="22" style="3" customWidth="1"/>
    <col min="1294" max="1294" width="22.140625" style="3" customWidth="1"/>
    <col min="1295" max="1298" width="0" style="3" hidden="1" customWidth="1"/>
    <col min="1299" max="1300" width="9.140625" style="3" customWidth="1"/>
    <col min="1301" max="1536" width="9.140625" style="3"/>
    <col min="1537" max="1537" width="30.85546875" style="3" customWidth="1"/>
    <col min="1538" max="1538" width="69" style="3" customWidth="1"/>
    <col min="1539" max="1539" width="17.28515625" style="3" customWidth="1"/>
    <col min="1540" max="1540" width="10.28515625" style="3" customWidth="1"/>
    <col min="1541" max="1542" width="14.28515625" style="3" customWidth="1"/>
    <col min="1543" max="1543" width="15.28515625" style="3" customWidth="1"/>
    <col min="1544" max="1544" width="14.42578125" style="3" customWidth="1"/>
    <col min="1545" max="1545" width="23.42578125" style="3" customWidth="1"/>
    <col min="1546" max="1546" width="37.28515625" style="3" customWidth="1"/>
    <col min="1547" max="1547" width="10.85546875" style="3" customWidth="1"/>
    <col min="1548" max="1548" width="11.140625" style="3" customWidth="1"/>
    <col min="1549" max="1549" width="22" style="3" customWidth="1"/>
    <col min="1550" max="1550" width="22.140625" style="3" customWidth="1"/>
    <col min="1551" max="1554" width="0" style="3" hidden="1" customWidth="1"/>
    <col min="1555" max="1556" width="9.140625" style="3" customWidth="1"/>
    <col min="1557" max="1792" width="9.140625" style="3"/>
    <col min="1793" max="1793" width="30.85546875" style="3" customWidth="1"/>
    <col min="1794" max="1794" width="69" style="3" customWidth="1"/>
    <col min="1795" max="1795" width="17.28515625" style="3" customWidth="1"/>
    <col min="1796" max="1796" width="10.28515625" style="3" customWidth="1"/>
    <col min="1797" max="1798" width="14.28515625" style="3" customWidth="1"/>
    <col min="1799" max="1799" width="15.28515625" style="3" customWidth="1"/>
    <col min="1800" max="1800" width="14.42578125" style="3" customWidth="1"/>
    <col min="1801" max="1801" width="23.42578125" style="3" customWidth="1"/>
    <col min="1802" max="1802" width="37.28515625" style="3" customWidth="1"/>
    <col min="1803" max="1803" width="10.85546875" style="3" customWidth="1"/>
    <col min="1804" max="1804" width="11.140625" style="3" customWidth="1"/>
    <col min="1805" max="1805" width="22" style="3" customWidth="1"/>
    <col min="1806" max="1806" width="22.140625" style="3" customWidth="1"/>
    <col min="1807" max="1810" width="0" style="3" hidden="1" customWidth="1"/>
    <col min="1811" max="1812" width="9.140625" style="3" customWidth="1"/>
    <col min="1813" max="2048" width="9.140625" style="3"/>
    <col min="2049" max="2049" width="30.85546875" style="3" customWidth="1"/>
    <col min="2050" max="2050" width="69" style="3" customWidth="1"/>
    <col min="2051" max="2051" width="17.28515625" style="3" customWidth="1"/>
    <col min="2052" max="2052" width="10.28515625" style="3" customWidth="1"/>
    <col min="2053" max="2054" width="14.28515625" style="3" customWidth="1"/>
    <col min="2055" max="2055" width="15.28515625" style="3" customWidth="1"/>
    <col min="2056" max="2056" width="14.42578125" style="3" customWidth="1"/>
    <col min="2057" max="2057" width="23.42578125" style="3" customWidth="1"/>
    <col min="2058" max="2058" width="37.28515625" style="3" customWidth="1"/>
    <col min="2059" max="2059" width="10.85546875" style="3" customWidth="1"/>
    <col min="2060" max="2060" width="11.140625" style="3" customWidth="1"/>
    <col min="2061" max="2061" width="22" style="3" customWidth="1"/>
    <col min="2062" max="2062" width="22.140625" style="3" customWidth="1"/>
    <col min="2063" max="2066" width="0" style="3" hidden="1" customWidth="1"/>
    <col min="2067" max="2068" width="9.140625" style="3" customWidth="1"/>
    <col min="2069" max="2304" width="9.140625" style="3"/>
    <col min="2305" max="2305" width="30.85546875" style="3" customWidth="1"/>
    <col min="2306" max="2306" width="69" style="3" customWidth="1"/>
    <col min="2307" max="2307" width="17.28515625" style="3" customWidth="1"/>
    <col min="2308" max="2308" width="10.28515625" style="3" customWidth="1"/>
    <col min="2309" max="2310" width="14.28515625" style="3" customWidth="1"/>
    <col min="2311" max="2311" width="15.28515625" style="3" customWidth="1"/>
    <col min="2312" max="2312" width="14.42578125" style="3" customWidth="1"/>
    <col min="2313" max="2313" width="23.42578125" style="3" customWidth="1"/>
    <col min="2314" max="2314" width="37.28515625" style="3" customWidth="1"/>
    <col min="2315" max="2315" width="10.85546875" style="3" customWidth="1"/>
    <col min="2316" max="2316" width="11.140625" style="3" customWidth="1"/>
    <col min="2317" max="2317" width="22" style="3" customWidth="1"/>
    <col min="2318" max="2318" width="22.140625" style="3" customWidth="1"/>
    <col min="2319" max="2322" width="0" style="3" hidden="1" customWidth="1"/>
    <col min="2323" max="2324" width="9.140625" style="3" customWidth="1"/>
    <col min="2325" max="2560" width="9.140625" style="3"/>
    <col min="2561" max="2561" width="30.85546875" style="3" customWidth="1"/>
    <col min="2562" max="2562" width="69" style="3" customWidth="1"/>
    <col min="2563" max="2563" width="17.28515625" style="3" customWidth="1"/>
    <col min="2564" max="2564" width="10.28515625" style="3" customWidth="1"/>
    <col min="2565" max="2566" width="14.28515625" style="3" customWidth="1"/>
    <col min="2567" max="2567" width="15.28515625" style="3" customWidth="1"/>
    <col min="2568" max="2568" width="14.42578125" style="3" customWidth="1"/>
    <col min="2569" max="2569" width="23.42578125" style="3" customWidth="1"/>
    <col min="2570" max="2570" width="37.28515625" style="3" customWidth="1"/>
    <col min="2571" max="2571" width="10.85546875" style="3" customWidth="1"/>
    <col min="2572" max="2572" width="11.140625" style="3" customWidth="1"/>
    <col min="2573" max="2573" width="22" style="3" customWidth="1"/>
    <col min="2574" max="2574" width="22.140625" style="3" customWidth="1"/>
    <col min="2575" max="2578" width="0" style="3" hidden="1" customWidth="1"/>
    <col min="2579" max="2580" width="9.140625" style="3" customWidth="1"/>
    <col min="2581" max="2816" width="9.140625" style="3"/>
    <col min="2817" max="2817" width="30.85546875" style="3" customWidth="1"/>
    <col min="2818" max="2818" width="69" style="3" customWidth="1"/>
    <col min="2819" max="2819" width="17.28515625" style="3" customWidth="1"/>
    <col min="2820" max="2820" width="10.28515625" style="3" customWidth="1"/>
    <col min="2821" max="2822" width="14.28515625" style="3" customWidth="1"/>
    <col min="2823" max="2823" width="15.28515625" style="3" customWidth="1"/>
    <col min="2824" max="2824" width="14.42578125" style="3" customWidth="1"/>
    <col min="2825" max="2825" width="23.42578125" style="3" customWidth="1"/>
    <col min="2826" max="2826" width="37.28515625" style="3" customWidth="1"/>
    <col min="2827" max="2827" width="10.85546875" style="3" customWidth="1"/>
    <col min="2828" max="2828" width="11.140625" style="3" customWidth="1"/>
    <col min="2829" max="2829" width="22" style="3" customWidth="1"/>
    <col min="2830" max="2830" width="22.140625" style="3" customWidth="1"/>
    <col min="2831" max="2834" width="0" style="3" hidden="1" customWidth="1"/>
    <col min="2835" max="2836" width="9.140625" style="3" customWidth="1"/>
    <col min="2837" max="3072" width="9.140625" style="3"/>
    <col min="3073" max="3073" width="30.85546875" style="3" customWidth="1"/>
    <col min="3074" max="3074" width="69" style="3" customWidth="1"/>
    <col min="3075" max="3075" width="17.28515625" style="3" customWidth="1"/>
    <col min="3076" max="3076" width="10.28515625" style="3" customWidth="1"/>
    <col min="3077" max="3078" width="14.28515625" style="3" customWidth="1"/>
    <col min="3079" max="3079" width="15.28515625" style="3" customWidth="1"/>
    <col min="3080" max="3080" width="14.42578125" style="3" customWidth="1"/>
    <col min="3081" max="3081" width="23.42578125" style="3" customWidth="1"/>
    <col min="3082" max="3082" width="37.28515625" style="3" customWidth="1"/>
    <col min="3083" max="3083" width="10.85546875" style="3" customWidth="1"/>
    <col min="3084" max="3084" width="11.140625" style="3" customWidth="1"/>
    <col min="3085" max="3085" width="22" style="3" customWidth="1"/>
    <col min="3086" max="3086" width="22.140625" style="3" customWidth="1"/>
    <col min="3087" max="3090" width="0" style="3" hidden="1" customWidth="1"/>
    <col min="3091" max="3092" width="9.140625" style="3" customWidth="1"/>
    <col min="3093" max="3328" width="9.140625" style="3"/>
    <col min="3329" max="3329" width="30.85546875" style="3" customWidth="1"/>
    <col min="3330" max="3330" width="69" style="3" customWidth="1"/>
    <col min="3331" max="3331" width="17.28515625" style="3" customWidth="1"/>
    <col min="3332" max="3332" width="10.28515625" style="3" customWidth="1"/>
    <col min="3333" max="3334" width="14.28515625" style="3" customWidth="1"/>
    <col min="3335" max="3335" width="15.28515625" style="3" customWidth="1"/>
    <col min="3336" max="3336" width="14.42578125" style="3" customWidth="1"/>
    <col min="3337" max="3337" width="23.42578125" style="3" customWidth="1"/>
    <col min="3338" max="3338" width="37.28515625" style="3" customWidth="1"/>
    <col min="3339" max="3339" width="10.85546875" style="3" customWidth="1"/>
    <col min="3340" max="3340" width="11.140625" style="3" customWidth="1"/>
    <col min="3341" max="3341" width="22" style="3" customWidth="1"/>
    <col min="3342" max="3342" width="22.140625" style="3" customWidth="1"/>
    <col min="3343" max="3346" width="0" style="3" hidden="1" customWidth="1"/>
    <col min="3347" max="3348" width="9.140625" style="3" customWidth="1"/>
    <col min="3349" max="3584" width="9.140625" style="3"/>
    <col min="3585" max="3585" width="30.85546875" style="3" customWidth="1"/>
    <col min="3586" max="3586" width="69" style="3" customWidth="1"/>
    <col min="3587" max="3587" width="17.28515625" style="3" customWidth="1"/>
    <col min="3588" max="3588" width="10.28515625" style="3" customWidth="1"/>
    <col min="3589" max="3590" width="14.28515625" style="3" customWidth="1"/>
    <col min="3591" max="3591" width="15.28515625" style="3" customWidth="1"/>
    <col min="3592" max="3592" width="14.42578125" style="3" customWidth="1"/>
    <col min="3593" max="3593" width="23.42578125" style="3" customWidth="1"/>
    <col min="3594" max="3594" width="37.28515625" style="3" customWidth="1"/>
    <col min="3595" max="3595" width="10.85546875" style="3" customWidth="1"/>
    <col min="3596" max="3596" width="11.140625" style="3" customWidth="1"/>
    <col min="3597" max="3597" width="22" style="3" customWidth="1"/>
    <col min="3598" max="3598" width="22.140625" style="3" customWidth="1"/>
    <col min="3599" max="3602" width="0" style="3" hidden="1" customWidth="1"/>
    <col min="3603" max="3604" width="9.140625" style="3" customWidth="1"/>
    <col min="3605" max="3840" width="9.140625" style="3"/>
    <col min="3841" max="3841" width="30.85546875" style="3" customWidth="1"/>
    <col min="3842" max="3842" width="69" style="3" customWidth="1"/>
    <col min="3843" max="3843" width="17.28515625" style="3" customWidth="1"/>
    <col min="3844" max="3844" width="10.28515625" style="3" customWidth="1"/>
    <col min="3845" max="3846" width="14.28515625" style="3" customWidth="1"/>
    <col min="3847" max="3847" width="15.28515625" style="3" customWidth="1"/>
    <col min="3848" max="3848" width="14.42578125" style="3" customWidth="1"/>
    <col min="3849" max="3849" width="23.42578125" style="3" customWidth="1"/>
    <col min="3850" max="3850" width="37.28515625" style="3" customWidth="1"/>
    <col min="3851" max="3851" width="10.85546875" style="3" customWidth="1"/>
    <col min="3852" max="3852" width="11.140625" style="3" customWidth="1"/>
    <col min="3853" max="3853" width="22" style="3" customWidth="1"/>
    <col min="3854" max="3854" width="22.140625" style="3" customWidth="1"/>
    <col min="3855" max="3858" width="0" style="3" hidden="1" customWidth="1"/>
    <col min="3859" max="3860" width="9.140625" style="3" customWidth="1"/>
    <col min="3861" max="4096" width="9.140625" style="3"/>
    <col min="4097" max="4097" width="30.85546875" style="3" customWidth="1"/>
    <col min="4098" max="4098" width="69" style="3" customWidth="1"/>
    <col min="4099" max="4099" width="17.28515625" style="3" customWidth="1"/>
    <col min="4100" max="4100" width="10.28515625" style="3" customWidth="1"/>
    <col min="4101" max="4102" width="14.28515625" style="3" customWidth="1"/>
    <col min="4103" max="4103" width="15.28515625" style="3" customWidth="1"/>
    <col min="4104" max="4104" width="14.42578125" style="3" customWidth="1"/>
    <col min="4105" max="4105" width="23.42578125" style="3" customWidth="1"/>
    <col min="4106" max="4106" width="37.28515625" style="3" customWidth="1"/>
    <col min="4107" max="4107" width="10.85546875" style="3" customWidth="1"/>
    <col min="4108" max="4108" width="11.140625" style="3" customWidth="1"/>
    <col min="4109" max="4109" width="22" style="3" customWidth="1"/>
    <col min="4110" max="4110" width="22.140625" style="3" customWidth="1"/>
    <col min="4111" max="4114" width="0" style="3" hidden="1" customWidth="1"/>
    <col min="4115" max="4116" width="9.140625" style="3" customWidth="1"/>
    <col min="4117" max="4352" width="9.140625" style="3"/>
    <col min="4353" max="4353" width="30.85546875" style="3" customWidth="1"/>
    <col min="4354" max="4354" width="69" style="3" customWidth="1"/>
    <col min="4355" max="4355" width="17.28515625" style="3" customWidth="1"/>
    <col min="4356" max="4356" width="10.28515625" style="3" customWidth="1"/>
    <col min="4357" max="4358" width="14.28515625" style="3" customWidth="1"/>
    <col min="4359" max="4359" width="15.28515625" style="3" customWidth="1"/>
    <col min="4360" max="4360" width="14.42578125" style="3" customWidth="1"/>
    <col min="4361" max="4361" width="23.42578125" style="3" customWidth="1"/>
    <col min="4362" max="4362" width="37.28515625" style="3" customWidth="1"/>
    <col min="4363" max="4363" width="10.85546875" style="3" customWidth="1"/>
    <col min="4364" max="4364" width="11.140625" style="3" customWidth="1"/>
    <col min="4365" max="4365" width="22" style="3" customWidth="1"/>
    <col min="4366" max="4366" width="22.140625" style="3" customWidth="1"/>
    <col min="4367" max="4370" width="0" style="3" hidden="1" customWidth="1"/>
    <col min="4371" max="4372" width="9.140625" style="3" customWidth="1"/>
    <col min="4373" max="4608" width="9.140625" style="3"/>
    <col min="4609" max="4609" width="30.85546875" style="3" customWidth="1"/>
    <col min="4610" max="4610" width="69" style="3" customWidth="1"/>
    <col min="4611" max="4611" width="17.28515625" style="3" customWidth="1"/>
    <col min="4612" max="4612" width="10.28515625" style="3" customWidth="1"/>
    <col min="4613" max="4614" width="14.28515625" style="3" customWidth="1"/>
    <col min="4615" max="4615" width="15.28515625" style="3" customWidth="1"/>
    <col min="4616" max="4616" width="14.42578125" style="3" customWidth="1"/>
    <col min="4617" max="4617" width="23.42578125" style="3" customWidth="1"/>
    <col min="4618" max="4618" width="37.28515625" style="3" customWidth="1"/>
    <col min="4619" max="4619" width="10.85546875" style="3" customWidth="1"/>
    <col min="4620" max="4620" width="11.140625" style="3" customWidth="1"/>
    <col min="4621" max="4621" width="22" style="3" customWidth="1"/>
    <col min="4622" max="4622" width="22.140625" style="3" customWidth="1"/>
    <col min="4623" max="4626" width="0" style="3" hidden="1" customWidth="1"/>
    <col min="4627" max="4628" width="9.140625" style="3" customWidth="1"/>
    <col min="4629" max="4864" width="9.140625" style="3"/>
    <col min="4865" max="4865" width="30.85546875" style="3" customWidth="1"/>
    <col min="4866" max="4866" width="69" style="3" customWidth="1"/>
    <col min="4867" max="4867" width="17.28515625" style="3" customWidth="1"/>
    <col min="4868" max="4868" width="10.28515625" style="3" customWidth="1"/>
    <col min="4869" max="4870" width="14.28515625" style="3" customWidth="1"/>
    <col min="4871" max="4871" width="15.28515625" style="3" customWidth="1"/>
    <col min="4872" max="4872" width="14.42578125" style="3" customWidth="1"/>
    <col min="4873" max="4873" width="23.42578125" style="3" customWidth="1"/>
    <col min="4874" max="4874" width="37.28515625" style="3" customWidth="1"/>
    <col min="4875" max="4875" width="10.85546875" style="3" customWidth="1"/>
    <col min="4876" max="4876" width="11.140625" style="3" customWidth="1"/>
    <col min="4877" max="4877" width="22" style="3" customWidth="1"/>
    <col min="4878" max="4878" width="22.140625" style="3" customWidth="1"/>
    <col min="4879" max="4882" width="0" style="3" hidden="1" customWidth="1"/>
    <col min="4883" max="4884" width="9.140625" style="3" customWidth="1"/>
    <col min="4885" max="5120" width="9.140625" style="3"/>
    <col min="5121" max="5121" width="30.85546875" style="3" customWidth="1"/>
    <col min="5122" max="5122" width="69" style="3" customWidth="1"/>
    <col min="5123" max="5123" width="17.28515625" style="3" customWidth="1"/>
    <col min="5124" max="5124" width="10.28515625" style="3" customWidth="1"/>
    <col min="5125" max="5126" width="14.28515625" style="3" customWidth="1"/>
    <col min="5127" max="5127" width="15.28515625" style="3" customWidth="1"/>
    <col min="5128" max="5128" width="14.42578125" style="3" customWidth="1"/>
    <col min="5129" max="5129" width="23.42578125" style="3" customWidth="1"/>
    <col min="5130" max="5130" width="37.28515625" style="3" customWidth="1"/>
    <col min="5131" max="5131" width="10.85546875" style="3" customWidth="1"/>
    <col min="5132" max="5132" width="11.140625" style="3" customWidth="1"/>
    <col min="5133" max="5133" width="22" style="3" customWidth="1"/>
    <col min="5134" max="5134" width="22.140625" style="3" customWidth="1"/>
    <col min="5135" max="5138" width="0" style="3" hidden="1" customWidth="1"/>
    <col min="5139" max="5140" width="9.140625" style="3" customWidth="1"/>
    <col min="5141" max="5376" width="9.140625" style="3"/>
    <col min="5377" max="5377" width="30.85546875" style="3" customWidth="1"/>
    <col min="5378" max="5378" width="69" style="3" customWidth="1"/>
    <col min="5379" max="5379" width="17.28515625" style="3" customWidth="1"/>
    <col min="5380" max="5380" width="10.28515625" style="3" customWidth="1"/>
    <col min="5381" max="5382" width="14.28515625" style="3" customWidth="1"/>
    <col min="5383" max="5383" width="15.28515625" style="3" customWidth="1"/>
    <col min="5384" max="5384" width="14.42578125" style="3" customWidth="1"/>
    <col min="5385" max="5385" width="23.42578125" style="3" customWidth="1"/>
    <col min="5386" max="5386" width="37.28515625" style="3" customWidth="1"/>
    <col min="5387" max="5387" width="10.85546875" style="3" customWidth="1"/>
    <col min="5388" max="5388" width="11.140625" style="3" customWidth="1"/>
    <col min="5389" max="5389" width="22" style="3" customWidth="1"/>
    <col min="5390" max="5390" width="22.140625" style="3" customWidth="1"/>
    <col min="5391" max="5394" width="0" style="3" hidden="1" customWidth="1"/>
    <col min="5395" max="5396" width="9.140625" style="3" customWidth="1"/>
    <col min="5397" max="5632" width="9.140625" style="3"/>
    <col min="5633" max="5633" width="30.85546875" style="3" customWidth="1"/>
    <col min="5634" max="5634" width="69" style="3" customWidth="1"/>
    <col min="5635" max="5635" width="17.28515625" style="3" customWidth="1"/>
    <col min="5636" max="5636" width="10.28515625" style="3" customWidth="1"/>
    <col min="5637" max="5638" width="14.28515625" style="3" customWidth="1"/>
    <col min="5639" max="5639" width="15.28515625" style="3" customWidth="1"/>
    <col min="5640" max="5640" width="14.42578125" style="3" customWidth="1"/>
    <col min="5641" max="5641" width="23.42578125" style="3" customWidth="1"/>
    <col min="5642" max="5642" width="37.28515625" style="3" customWidth="1"/>
    <col min="5643" max="5643" width="10.85546875" style="3" customWidth="1"/>
    <col min="5644" max="5644" width="11.140625" style="3" customWidth="1"/>
    <col min="5645" max="5645" width="22" style="3" customWidth="1"/>
    <col min="5646" max="5646" width="22.140625" style="3" customWidth="1"/>
    <col min="5647" max="5650" width="0" style="3" hidden="1" customWidth="1"/>
    <col min="5651" max="5652" width="9.140625" style="3" customWidth="1"/>
    <col min="5653" max="5888" width="9.140625" style="3"/>
    <col min="5889" max="5889" width="30.85546875" style="3" customWidth="1"/>
    <col min="5890" max="5890" width="69" style="3" customWidth="1"/>
    <col min="5891" max="5891" width="17.28515625" style="3" customWidth="1"/>
    <col min="5892" max="5892" width="10.28515625" style="3" customWidth="1"/>
    <col min="5893" max="5894" width="14.28515625" style="3" customWidth="1"/>
    <col min="5895" max="5895" width="15.28515625" style="3" customWidth="1"/>
    <col min="5896" max="5896" width="14.42578125" style="3" customWidth="1"/>
    <col min="5897" max="5897" width="23.42578125" style="3" customWidth="1"/>
    <col min="5898" max="5898" width="37.28515625" style="3" customWidth="1"/>
    <col min="5899" max="5899" width="10.85546875" style="3" customWidth="1"/>
    <col min="5900" max="5900" width="11.140625" style="3" customWidth="1"/>
    <col min="5901" max="5901" width="22" style="3" customWidth="1"/>
    <col min="5902" max="5902" width="22.140625" style="3" customWidth="1"/>
    <col min="5903" max="5906" width="0" style="3" hidden="1" customWidth="1"/>
    <col min="5907" max="5908" width="9.140625" style="3" customWidth="1"/>
    <col min="5909" max="6144" width="9.140625" style="3"/>
    <col min="6145" max="6145" width="30.85546875" style="3" customWidth="1"/>
    <col min="6146" max="6146" width="69" style="3" customWidth="1"/>
    <col min="6147" max="6147" width="17.28515625" style="3" customWidth="1"/>
    <col min="6148" max="6148" width="10.28515625" style="3" customWidth="1"/>
    <col min="6149" max="6150" width="14.28515625" style="3" customWidth="1"/>
    <col min="6151" max="6151" width="15.28515625" style="3" customWidth="1"/>
    <col min="6152" max="6152" width="14.42578125" style="3" customWidth="1"/>
    <col min="6153" max="6153" width="23.42578125" style="3" customWidth="1"/>
    <col min="6154" max="6154" width="37.28515625" style="3" customWidth="1"/>
    <col min="6155" max="6155" width="10.85546875" style="3" customWidth="1"/>
    <col min="6156" max="6156" width="11.140625" style="3" customWidth="1"/>
    <col min="6157" max="6157" width="22" style="3" customWidth="1"/>
    <col min="6158" max="6158" width="22.140625" style="3" customWidth="1"/>
    <col min="6159" max="6162" width="0" style="3" hidden="1" customWidth="1"/>
    <col min="6163" max="6164" width="9.140625" style="3" customWidth="1"/>
    <col min="6165" max="6400" width="9.140625" style="3"/>
    <col min="6401" max="6401" width="30.85546875" style="3" customWidth="1"/>
    <col min="6402" max="6402" width="69" style="3" customWidth="1"/>
    <col min="6403" max="6403" width="17.28515625" style="3" customWidth="1"/>
    <col min="6404" max="6404" width="10.28515625" style="3" customWidth="1"/>
    <col min="6405" max="6406" width="14.28515625" style="3" customWidth="1"/>
    <col min="6407" max="6407" width="15.28515625" style="3" customWidth="1"/>
    <col min="6408" max="6408" width="14.42578125" style="3" customWidth="1"/>
    <col min="6409" max="6409" width="23.42578125" style="3" customWidth="1"/>
    <col min="6410" max="6410" width="37.28515625" style="3" customWidth="1"/>
    <col min="6411" max="6411" width="10.85546875" style="3" customWidth="1"/>
    <col min="6412" max="6412" width="11.140625" style="3" customWidth="1"/>
    <col min="6413" max="6413" width="22" style="3" customWidth="1"/>
    <col min="6414" max="6414" width="22.140625" style="3" customWidth="1"/>
    <col min="6415" max="6418" width="0" style="3" hidden="1" customWidth="1"/>
    <col min="6419" max="6420" width="9.140625" style="3" customWidth="1"/>
    <col min="6421" max="6656" width="9.140625" style="3"/>
    <col min="6657" max="6657" width="30.85546875" style="3" customWidth="1"/>
    <col min="6658" max="6658" width="69" style="3" customWidth="1"/>
    <col min="6659" max="6659" width="17.28515625" style="3" customWidth="1"/>
    <col min="6660" max="6660" width="10.28515625" style="3" customWidth="1"/>
    <col min="6661" max="6662" width="14.28515625" style="3" customWidth="1"/>
    <col min="6663" max="6663" width="15.28515625" style="3" customWidth="1"/>
    <col min="6664" max="6664" width="14.42578125" style="3" customWidth="1"/>
    <col min="6665" max="6665" width="23.42578125" style="3" customWidth="1"/>
    <col min="6666" max="6666" width="37.28515625" style="3" customWidth="1"/>
    <col min="6667" max="6667" width="10.85546875" style="3" customWidth="1"/>
    <col min="6668" max="6668" width="11.140625" style="3" customWidth="1"/>
    <col min="6669" max="6669" width="22" style="3" customWidth="1"/>
    <col min="6670" max="6670" width="22.140625" style="3" customWidth="1"/>
    <col min="6671" max="6674" width="0" style="3" hidden="1" customWidth="1"/>
    <col min="6675" max="6676" width="9.140625" style="3" customWidth="1"/>
    <col min="6677" max="6912" width="9.140625" style="3"/>
    <col min="6913" max="6913" width="30.85546875" style="3" customWidth="1"/>
    <col min="6914" max="6914" width="69" style="3" customWidth="1"/>
    <col min="6915" max="6915" width="17.28515625" style="3" customWidth="1"/>
    <col min="6916" max="6916" width="10.28515625" style="3" customWidth="1"/>
    <col min="6917" max="6918" width="14.28515625" style="3" customWidth="1"/>
    <col min="6919" max="6919" width="15.28515625" style="3" customWidth="1"/>
    <col min="6920" max="6920" width="14.42578125" style="3" customWidth="1"/>
    <col min="6921" max="6921" width="23.42578125" style="3" customWidth="1"/>
    <col min="6922" max="6922" width="37.28515625" style="3" customWidth="1"/>
    <col min="6923" max="6923" width="10.85546875" style="3" customWidth="1"/>
    <col min="6924" max="6924" width="11.140625" style="3" customWidth="1"/>
    <col min="6925" max="6925" width="22" style="3" customWidth="1"/>
    <col min="6926" max="6926" width="22.140625" style="3" customWidth="1"/>
    <col min="6927" max="6930" width="0" style="3" hidden="1" customWidth="1"/>
    <col min="6931" max="6932" width="9.140625" style="3" customWidth="1"/>
    <col min="6933" max="7168" width="9.140625" style="3"/>
    <col min="7169" max="7169" width="30.85546875" style="3" customWidth="1"/>
    <col min="7170" max="7170" width="69" style="3" customWidth="1"/>
    <col min="7171" max="7171" width="17.28515625" style="3" customWidth="1"/>
    <col min="7172" max="7172" width="10.28515625" style="3" customWidth="1"/>
    <col min="7173" max="7174" width="14.28515625" style="3" customWidth="1"/>
    <col min="7175" max="7175" width="15.28515625" style="3" customWidth="1"/>
    <col min="7176" max="7176" width="14.42578125" style="3" customWidth="1"/>
    <col min="7177" max="7177" width="23.42578125" style="3" customWidth="1"/>
    <col min="7178" max="7178" width="37.28515625" style="3" customWidth="1"/>
    <col min="7179" max="7179" width="10.85546875" style="3" customWidth="1"/>
    <col min="7180" max="7180" width="11.140625" style="3" customWidth="1"/>
    <col min="7181" max="7181" width="22" style="3" customWidth="1"/>
    <col min="7182" max="7182" width="22.140625" style="3" customWidth="1"/>
    <col min="7183" max="7186" width="0" style="3" hidden="1" customWidth="1"/>
    <col min="7187" max="7188" width="9.140625" style="3" customWidth="1"/>
    <col min="7189" max="7424" width="9.140625" style="3"/>
    <col min="7425" max="7425" width="30.85546875" style="3" customWidth="1"/>
    <col min="7426" max="7426" width="69" style="3" customWidth="1"/>
    <col min="7427" max="7427" width="17.28515625" style="3" customWidth="1"/>
    <col min="7428" max="7428" width="10.28515625" style="3" customWidth="1"/>
    <col min="7429" max="7430" width="14.28515625" style="3" customWidth="1"/>
    <col min="7431" max="7431" width="15.28515625" style="3" customWidth="1"/>
    <col min="7432" max="7432" width="14.42578125" style="3" customWidth="1"/>
    <col min="7433" max="7433" width="23.42578125" style="3" customWidth="1"/>
    <col min="7434" max="7434" width="37.28515625" style="3" customWidth="1"/>
    <col min="7435" max="7435" width="10.85546875" style="3" customWidth="1"/>
    <col min="7436" max="7436" width="11.140625" style="3" customWidth="1"/>
    <col min="7437" max="7437" width="22" style="3" customWidth="1"/>
    <col min="7438" max="7438" width="22.140625" style="3" customWidth="1"/>
    <col min="7439" max="7442" width="0" style="3" hidden="1" customWidth="1"/>
    <col min="7443" max="7444" width="9.140625" style="3" customWidth="1"/>
    <col min="7445" max="7680" width="9.140625" style="3"/>
    <col min="7681" max="7681" width="30.85546875" style="3" customWidth="1"/>
    <col min="7682" max="7682" width="69" style="3" customWidth="1"/>
    <col min="7683" max="7683" width="17.28515625" style="3" customWidth="1"/>
    <col min="7684" max="7684" width="10.28515625" style="3" customWidth="1"/>
    <col min="7685" max="7686" width="14.28515625" style="3" customWidth="1"/>
    <col min="7687" max="7687" width="15.28515625" style="3" customWidth="1"/>
    <col min="7688" max="7688" width="14.42578125" style="3" customWidth="1"/>
    <col min="7689" max="7689" width="23.42578125" style="3" customWidth="1"/>
    <col min="7690" max="7690" width="37.28515625" style="3" customWidth="1"/>
    <col min="7691" max="7691" width="10.85546875" style="3" customWidth="1"/>
    <col min="7692" max="7692" width="11.140625" style="3" customWidth="1"/>
    <col min="7693" max="7693" width="22" style="3" customWidth="1"/>
    <col min="7694" max="7694" width="22.140625" style="3" customWidth="1"/>
    <col min="7695" max="7698" width="0" style="3" hidden="1" customWidth="1"/>
    <col min="7699" max="7700" width="9.140625" style="3" customWidth="1"/>
    <col min="7701" max="7936" width="9.140625" style="3"/>
    <col min="7937" max="7937" width="30.85546875" style="3" customWidth="1"/>
    <col min="7938" max="7938" width="69" style="3" customWidth="1"/>
    <col min="7939" max="7939" width="17.28515625" style="3" customWidth="1"/>
    <col min="7940" max="7940" width="10.28515625" style="3" customWidth="1"/>
    <col min="7941" max="7942" width="14.28515625" style="3" customWidth="1"/>
    <col min="7943" max="7943" width="15.28515625" style="3" customWidth="1"/>
    <col min="7944" max="7944" width="14.42578125" style="3" customWidth="1"/>
    <col min="7945" max="7945" width="23.42578125" style="3" customWidth="1"/>
    <col min="7946" max="7946" width="37.28515625" style="3" customWidth="1"/>
    <col min="7947" max="7947" width="10.85546875" style="3" customWidth="1"/>
    <col min="7948" max="7948" width="11.140625" style="3" customWidth="1"/>
    <col min="7949" max="7949" width="22" style="3" customWidth="1"/>
    <col min="7950" max="7950" width="22.140625" style="3" customWidth="1"/>
    <col min="7951" max="7954" width="0" style="3" hidden="1" customWidth="1"/>
    <col min="7955" max="7956" width="9.140625" style="3" customWidth="1"/>
    <col min="7957" max="8192" width="9.140625" style="3"/>
    <col min="8193" max="8193" width="30.85546875" style="3" customWidth="1"/>
    <col min="8194" max="8194" width="69" style="3" customWidth="1"/>
    <col min="8195" max="8195" width="17.28515625" style="3" customWidth="1"/>
    <col min="8196" max="8196" width="10.28515625" style="3" customWidth="1"/>
    <col min="8197" max="8198" width="14.28515625" style="3" customWidth="1"/>
    <col min="8199" max="8199" width="15.28515625" style="3" customWidth="1"/>
    <col min="8200" max="8200" width="14.42578125" style="3" customWidth="1"/>
    <col min="8201" max="8201" width="23.42578125" style="3" customWidth="1"/>
    <col min="8202" max="8202" width="37.28515625" style="3" customWidth="1"/>
    <col min="8203" max="8203" width="10.85546875" style="3" customWidth="1"/>
    <col min="8204" max="8204" width="11.140625" style="3" customWidth="1"/>
    <col min="8205" max="8205" width="22" style="3" customWidth="1"/>
    <col min="8206" max="8206" width="22.140625" style="3" customWidth="1"/>
    <col min="8207" max="8210" width="0" style="3" hidden="1" customWidth="1"/>
    <col min="8211" max="8212" width="9.140625" style="3" customWidth="1"/>
    <col min="8213" max="8448" width="9.140625" style="3"/>
    <col min="8449" max="8449" width="30.85546875" style="3" customWidth="1"/>
    <col min="8450" max="8450" width="69" style="3" customWidth="1"/>
    <col min="8451" max="8451" width="17.28515625" style="3" customWidth="1"/>
    <col min="8452" max="8452" width="10.28515625" style="3" customWidth="1"/>
    <col min="8453" max="8454" width="14.28515625" style="3" customWidth="1"/>
    <col min="8455" max="8455" width="15.28515625" style="3" customWidth="1"/>
    <col min="8456" max="8456" width="14.42578125" style="3" customWidth="1"/>
    <col min="8457" max="8457" width="23.42578125" style="3" customWidth="1"/>
    <col min="8458" max="8458" width="37.28515625" style="3" customWidth="1"/>
    <col min="8459" max="8459" width="10.85546875" style="3" customWidth="1"/>
    <col min="8460" max="8460" width="11.140625" style="3" customWidth="1"/>
    <col min="8461" max="8461" width="22" style="3" customWidth="1"/>
    <col min="8462" max="8462" width="22.140625" style="3" customWidth="1"/>
    <col min="8463" max="8466" width="0" style="3" hidden="1" customWidth="1"/>
    <col min="8467" max="8468" width="9.140625" style="3" customWidth="1"/>
    <col min="8469" max="8704" width="9.140625" style="3"/>
    <col min="8705" max="8705" width="30.85546875" style="3" customWidth="1"/>
    <col min="8706" max="8706" width="69" style="3" customWidth="1"/>
    <col min="8707" max="8707" width="17.28515625" style="3" customWidth="1"/>
    <col min="8708" max="8708" width="10.28515625" style="3" customWidth="1"/>
    <col min="8709" max="8710" width="14.28515625" style="3" customWidth="1"/>
    <col min="8711" max="8711" width="15.28515625" style="3" customWidth="1"/>
    <col min="8712" max="8712" width="14.42578125" style="3" customWidth="1"/>
    <col min="8713" max="8713" width="23.42578125" style="3" customWidth="1"/>
    <col min="8714" max="8714" width="37.28515625" style="3" customWidth="1"/>
    <col min="8715" max="8715" width="10.85546875" style="3" customWidth="1"/>
    <col min="8716" max="8716" width="11.140625" style="3" customWidth="1"/>
    <col min="8717" max="8717" width="22" style="3" customWidth="1"/>
    <col min="8718" max="8718" width="22.140625" style="3" customWidth="1"/>
    <col min="8719" max="8722" width="0" style="3" hidden="1" customWidth="1"/>
    <col min="8723" max="8724" width="9.140625" style="3" customWidth="1"/>
    <col min="8725" max="8960" width="9.140625" style="3"/>
    <col min="8961" max="8961" width="30.85546875" style="3" customWidth="1"/>
    <col min="8962" max="8962" width="69" style="3" customWidth="1"/>
    <col min="8963" max="8963" width="17.28515625" style="3" customWidth="1"/>
    <col min="8964" max="8964" width="10.28515625" style="3" customWidth="1"/>
    <col min="8965" max="8966" width="14.28515625" style="3" customWidth="1"/>
    <col min="8967" max="8967" width="15.28515625" style="3" customWidth="1"/>
    <col min="8968" max="8968" width="14.42578125" style="3" customWidth="1"/>
    <col min="8969" max="8969" width="23.42578125" style="3" customWidth="1"/>
    <col min="8970" max="8970" width="37.28515625" style="3" customWidth="1"/>
    <col min="8971" max="8971" width="10.85546875" style="3" customWidth="1"/>
    <col min="8972" max="8972" width="11.140625" style="3" customWidth="1"/>
    <col min="8973" max="8973" width="22" style="3" customWidth="1"/>
    <col min="8974" max="8974" width="22.140625" style="3" customWidth="1"/>
    <col min="8975" max="8978" width="0" style="3" hidden="1" customWidth="1"/>
    <col min="8979" max="8980" width="9.140625" style="3" customWidth="1"/>
    <col min="8981" max="9216" width="9.140625" style="3"/>
    <col min="9217" max="9217" width="30.85546875" style="3" customWidth="1"/>
    <col min="9218" max="9218" width="69" style="3" customWidth="1"/>
    <col min="9219" max="9219" width="17.28515625" style="3" customWidth="1"/>
    <col min="9220" max="9220" width="10.28515625" style="3" customWidth="1"/>
    <col min="9221" max="9222" width="14.28515625" style="3" customWidth="1"/>
    <col min="9223" max="9223" width="15.28515625" style="3" customWidth="1"/>
    <col min="9224" max="9224" width="14.42578125" style="3" customWidth="1"/>
    <col min="9225" max="9225" width="23.42578125" style="3" customWidth="1"/>
    <col min="9226" max="9226" width="37.28515625" style="3" customWidth="1"/>
    <col min="9227" max="9227" width="10.85546875" style="3" customWidth="1"/>
    <col min="9228" max="9228" width="11.140625" style="3" customWidth="1"/>
    <col min="9229" max="9229" width="22" style="3" customWidth="1"/>
    <col min="9230" max="9230" width="22.140625" style="3" customWidth="1"/>
    <col min="9231" max="9234" width="0" style="3" hidden="1" customWidth="1"/>
    <col min="9235" max="9236" width="9.140625" style="3" customWidth="1"/>
    <col min="9237" max="9472" width="9.140625" style="3"/>
    <col min="9473" max="9473" width="30.85546875" style="3" customWidth="1"/>
    <col min="9474" max="9474" width="69" style="3" customWidth="1"/>
    <col min="9475" max="9475" width="17.28515625" style="3" customWidth="1"/>
    <col min="9476" max="9476" width="10.28515625" style="3" customWidth="1"/>
    <col min="9477" max="9478" width="14.28515625" style="3" customWidth="1"/>
    <col min="9479" max="9479" width="15.28515625" style="3" customWidth="1"/>
    <col min="9480" max="9480" width="14.42578125" style="3" customWidth="1"/>
    <col min="9481" max="9481" width="23.42578125" style="3" customWidth="1"/>
    <col min="9482" max="9482" width="37.28515625" style="3" customWidth="1"/>
    <col min="9483" max="9483" width="10.85546875" style="3" customWidth="1"/>
    <col min="9484" max="9484" width="11.140625" style="3" customWidth="1"/>
    <col min="9485" max="9485" width="22" style="3" customWidth="1"/>
    <col min="9486" max="9486" width="22.140625" style="3" customWidth="1"/>
    <col min="9487" max="9490" width="0" style="3" hidden="1" customWidth="1"/>
    <col min="9491" max="9492" width="9.140625" style="3" customWidth="1"/>
    <col min="9493" max="9728" width="9.140625" style="3"/>
    <col min="9729" max="9729" width="30.85546875" style="3" customWidth="1"/>
    <col min="9730" max="9730" width="69" style="3" customWidth="1"/>
    <col min="9731" max="9731" width="17.28515625" style="3" customWidth="1"/>
    <col min="9732" max="9732" width="10.28515625" style="3" customWidth="1"/>
    <col min="9733" max="9734" width="14.28515625" style="3" customWidth="1"/>
    <col min="9735" max="9735" width="15.28515625" style="3" customWidth="1"/>
    <col min="9736" max="9736" width="14.42578125" style="3" customWidth="1"/>
    <col min="9737" max="9737" width="23.42578125" style="3" customWidth="1"/>
    <col min="9738" max="9738" width="37.28515625" style="3" customWidth="1"/>
    <col min="9739" max="9739" width="10.85546875" style="3" customWidth="1"/>
    <col min="9740" max="9740" width="11.140625" style="3" customWidth="1"/>
    <col min="9741" max="9741" width="22" style="3" customWidth="1"/>
    <col min="9742" max="9742" width="22.140625" style="3" customWidth="1"/>
    <col min="9743" max="9746" width="0" style="3" hidden="1" customWidth="1"/>
    <col min="9747" max="9748" width="9.140625" style="3" customWidth="1"/>
    <col min="9749" max="9984" width="9.140625" style="3"/>
    <col min="9985" max="9985" width="30.85546875" style="3" customWidth="1"/>
    <col min="9986" max="9986" width="69" style="3" customWidth="1"/>
    <col min="9987" max="9987" width="17.28515625" style="3" customWidth="1"/>
    <col min="9988" max="9988" width="10.28515625" style="3" customWidth="1"/>
    <col min="9989" max="9990" width="14.28515625" style="3" customWidth="1"/>
    <col min="9991" max="9991" width="15.28515625" style="3" customWidth="1"/>
    <col min="9992" max="9992" width="14.42578125" style="3" customWidth="1"/>
    <col min="9993" max="9993" width="23.42578125" style="3" customWidth="1"/>
    <col min="9994" max="9994" width="37.28515625" style="3" customWidth="1"/>
    <col min="9995" max="9995" width="10.85546875" style="3" customWidth="1"/>
    <col min="9996" max="9996" width="11.140625" style="3" customWidth="1"/>
    <col min="9997" max="9997" width="22" style="3" customWidth="1"/>
    <col min="9998" max="9998" width="22.140625" style="3" customWidth="1"/>
    <col min="9999" max="10002" width="0" style="3" hidden="1" customWidth="1"/>
    <col min="10003" max="10004" width="9.140625" style="3" customWidth="1"/>
    <col min="10005" max="10240" width="9.140625" style="3"/>
    <col min="10241" max="10241" width="30.85546875" style="3" customWidth="1"/>
    <col min="10242" max="10242" width="69" style="3" customWidth="1"/>
    <col min="10243" max="10243" width="17.28515625" style="3" customWidth="1"/>
    <col min="10244" max="10244" width="10.28515625" style="3" customWidth="1"/>
    <col min="10245" max="10246" width="14.28515625" style="3" customWidth="1"/>
    <col min="10247" max="10247" width="15.28515625" style="3" customWidth="1"/>
    <col min="10248" max="10248" width="14.42578125" style="3" customWidth="1"/>
    <col min="10249" max="10249" width="23.42578125" style="3" customWidth="1"/>
    <col min="10250" max="10250" width="37.28515625" style="3" customWidth="1"/>
    <col min="10251" max="10251" width="10.85546875" style="3" customWidth="1"/>
    <col min="10252" max="10252" width="11.140625" style="3" customWidth="1"/>
    <col min="10253" max="10253" width="22" style="3" customWidth="1"/>
    <col min="10254" max="10254" width="22.140625" style="3" customWidth="1"/>
    <col min="10255" max="10258" width="0" style="3" hidden="1" customWidth="1"/>
    <col min="10259" max="10260" width="9.140625" style="3" customWidth="1"/>
    <col min="10261" max="10496" width="9.140625" style="3"/>
    <col min="10497" max="10497" width="30.85546875" style="3" customWidth="1"/>
    <col min="10498" max="10498" width="69" style="3" customWidth="1"/>
    <col min="10499" max="10499" width="17.28515625" style="3" customWidth="1"/>
    <col min="10500" max="10500" width="10.28515625" style="3" customWidth="1"/>
    <col min="10501" max="10502" width="14.28515625" style="3" customWidth="1"/>
    <col min="10503" max="10503" width="15.28515625" style="3" customWidth="1"/>
    <col min="10504" max="10504" width="14.42578125" style="3" customWidth="1"/>
    <col min="10505" max="10505" width="23.42578125" style="3" customWidth="1"/>
    <col min="10506" max="10506" width="37.28515625" style="3" customWidth="1"/>
    <col min="10507" max="10507" width="10.85546875" style="3" customWidth="1"/>
    <col min="10508" max="10508" width="11.140625" style="3" customWidth="1"/>
    <col min="10509" max="10509" width="22" style="3" customWidth="1"/>
    <col min="10510" max="10510" width="22.140625" style="3" customWidth="1"/>
    <col min="10511" max="10514" width="0" style="3" hidden="1" customWidth="1"/>
    <col min="10515" max="10516" width="9.140625" style="3" customWidth="1"/>
    <col min="10517" max="10752" width="9.140625" style="3"/>
    <col min="10753" max="10753" width="30.85546875" style="3" customWidth="1"/>
    <col min="10754" max="10754" width="69" style="3" customWidth="1"/>
    <col min="10755" max="10755" width="17.28515625" style="3" customWidth="1"/>
    <col min="10756" max="10756" width="10.28515625" style="3" customWidth="1"/>
    <col min="10757" max="10758" width="14.28515625" style="3" customWidth="1"/>
    <col min="10759" max="10759" width="15.28515625" style="3" customWidth="1"/>
    <col min="10760" max="10760" width="14.42578125" style="3" customWidth="1"/>
    <col min="10761" max="10761" width="23.42578125" style="3" customWidth="1"/>
    <col min="10762" max="10762" width="37.28515625" style="3" customWidth="1"/>
    <col min="10763" max="10763" width="10.85546875" style="3" customWidth="1"/>
    <col min="10764" max="10764" width="11.140625" style="3" customWidth="1"/>
    <col min="10765" max="10765" width="22" style="3" customWidth="1"/>
    <col min="10766" max="10766" width="22.140625" style="3" customWidth="1"/>
    <col min="10767" max="10770" width="0" style="3" hidden="1" customWidth="1"/>
    <col min="10771" max="10772" width="9.140625" style="3" customWidth="1"/>
    <col min="10773" max="11008" width="9.140625" style="3"/>
    <col min="11009" max="11009" width="30.85546875" style="3" customWidth="1"/>
    <col min="11010" max="11010" width="69" style="3" customWidth="1"/>
    <col min="11011" max="11011" width="17.28515625" style="3" customWidth="1"/>
    <col min="11012" max="11012" width="10.28515625" style="3" customWidth="1"/>
    <col min="11013" max="11014" width="14.28515625" style="3" customWidth="1"/>
    <col min="11015" max="11015" width="15.28515625" style="3" customWidth="1"/>
    <col min="11016" max="11016" width="14.42578125" style="3" customWidth="1"/>
    <col min="11017" max="11017" width="23.42578125" style="3" customWidth="1"/>
    <col min="11018" max="11018" width="37.28515625" style="3" customWidth="1"/>
    <col min="11019" max="11019" width="10.85546875" style="3" customWidth="1"/>
    <col min="11020" max="11020" width="11.140625" style="3" customWidth="1"/>
    <col min="11021" max="11021" width="22" style="3" customWidth="1"/>
    <col min="11022" max="11022" width="22.140625" style="3" customWidth="1"/>
    <col min="11023" max="11026" width="0" style="3" hidden="1" customWidth="1"/>
    <col min="11027" max="11028" width="9.140625" style="3" customWidth="1"/>
    <col min="11029" max="11264" width="9.140625" style="3"/>
    <col min="11265" max="11265" width="30.85546875" style="3" customWidth="1"/>
    <col min="11266" max="11266" width="69" style="3" customWidth="1"/>
    <col min="11267" max="11267" width="17.28515625" style="3" customWidth="1"/>
    <col min="11268" max="11268" width="10.28515625" style="3" customWidth="1"/>
    <col min="11269" max="11270" width="14.28515625" style="3" customWidth="1"/>
    <col min="11271" max="11271" width="15.28515625" style="3" customWidth="1"/>
    <col min="11272" max="11272" width="14.42578125" style="3" customWidth="1"/>
    <col min="11273" max="11273" width="23.42578125" style="3" customWidth="1"/>
    <col min="11274" max="11274" width="37.28515625" style="3" customWidth="1"/>
    <col min="11275" max="11275" width="10.85546875" style="3" customWidth="1"/>
    <col min="11276" max="11276" width="11.140625" style="3" customWidth="1"/>
    <col min="11277" max="11277" width="22" style="3" customWidth="1"/>
    <col min="11278" max="11278" width="22.140625" style="3" customWidth="1"/>
    <col min="11279" max="11282" width="0" style="3" hidden="1" customWidth="1"/>
    <col min="11283" max="11284" width="9.140625" style="3" customWidth="1"/>
    <col min="11285" max="11520" width="9.140625" style="3"/>
    <col min="11521" max="11521" width="30.85546875" style="3" customWidth="1"/>
    <col min="11522" max="11522" width="69" style="3" customWidth="1"/>
    <col min="11523" max="11523" width="17.28515625" style="3" customWidth="1"/>
    <col min="11524" max="11524" width="10.28515625" style="3" customWidth="1"/>
    <col min="11525" max="11526" width="14.28515625" style="3" customWidth="1"/>
    <col min="11527" max="11527" width="15.28515625" style="3" customWidth="1"/>
    <col min="11528" max="11528" width="14.42578125" style="3" customWidth="1"/>
    <col min="11529" max="11529" width="23.42578125" style="3" customWidth="1"/>
    <col min="11530" max="11530" width="37.28515625" style="3" customWidth="1"/>
    <col min="11531" max="11531" width="10.85546875" style="3" customWidth="1"/>
    <col min="11532" max="11532" width="11.140625" style="3" customWidth="1"/>
    <col min="11533" max="11533" width="22" style="3" customWidth="1"/>
    <col min="11534" max="11534" width="22.140625" style="3" customWidth="1"/>
    <col min="11535" max="11538" width="0" style="3" hidden="1" customWidth="1"/>
    <col min="11539" max="11540" width="9.140625" style="3" customWidth="1"/>
    <col min="11541" max="11776" width="9.140625" style="3"/>
    <col min="11777" max="11777" width="30.85546875" style="3" customWidth="1"/>
    <col min="11778" max="11778" width="69" style="3" customWidth="1"/>
    <col min="11779" max="11779" width="17.28515625" style="3" customWidth="1"/>
    <col min="11780" max="11780" width="10.28515625" style="3" customWidth="1"/>
    <col min="11781" max="11782" width="14.28515625" style="3" customWidth="1"/>
    <col min="11783" max="11783" width="15.28515625" style="3" customWidth="1"/>
    <col min="11784" max="11784" width="14.42578125" style="3" customWidth="1"/>
    <col min="11785" max="11785" width="23.42578125" style="3" customWidth="1"/>
    <col min="11786" max="11786" width="37.28515625" style="3" customWidth="1"/>
    <col min="11787" max="11787" width="10.85546875" style="3" customWidth="1"/>
    <col min="11788" max="11788" width="11.140625" style="3" customWidth="1"/>
    <col min="11789" max="11789" width="22" style="3" customWidth="1"/>
    <col min="11790" max="11790" width="22.140625" style="3" customWidth="1"/>
    <col min="11791" max="11794" width="0" style="3" hidden="1" customWidth="1"/>
    <col min="11795" max="11796" width="9.140625" style="3" customWidth="1"/>
    <col min="11797" max="12032" width="9.140625" style="3"/>
    <col min="12033" max="12033" width="30.85546875" style="3" customWidth="1"/>
    <col min="12034" max="12034" width="69" style="3" customWidth="1"/>
    <col min="12035" max="12035" width="17.28515625" style="3" customWidth="1"/>
    <col min="12036" max="12036" width="10.28515625" style="3" customWidth="1"/>
    <col min="12037" max="12038" width="14.28515625" style="3" customWidth="1"/>
    <col min="12039" max="12039" width="15.28515625" style="3" customWidth="1"/>
    <col min="12040" max="12040" width="14.42578125" style="3" customWidth="1"/>
    <col min="12041" max="12041" width="23.42578125" style="3" customWidth="1"/>
    <col min="12042" max="12042" width="37.28515625" style="3" customWidth="1"/>
    <col min="12043" max="12043" width="10.85546875" style="3" customWidth="1"/>
    <col min="12044" max="12044" width="11.140625" style="3" customWidth="1"/>
    <col min="12045" max="12045" width="22" style="3" customWidth="1"/>
    <col min="12046" max="12046" width="22.140625" style="3" customWidth="1"/>
    <col min="12047" max="12050" width="0" style="3" hidden="1" customWidth="1"/>
    <col min="12051" max="12052" width="9.140625" style="3" customWidth="1"/>
    <col min="12053" max="12288" width="9.140625" style="3"/>
    <col min="12289" max="12289" width="30.85546875" style="3" customWidth="1"/>
    <col min="12290" max="12290" width="69" style="3" customWidth="1"/>
    <col min="12291" max="12291" width="17.28515625" style="3" customWidth="1"/>
    <col min="12292" max="12292" width="10.28515625" style="3" customWidth="1"/>
    <col min="12293" max="12294" width="14.28515625" style="3" customWidth="1"/>
    <col min="12295" max="12295" width="15.28515625" style="3" customWidth="1"/>
    <col min="12296" max="12296" width="14.42578125" style="3" customWidth="1"/>
    <col min="12297" max="12297" width="23.42578125" style="3" customWidth="1"/>
    <col min="12298" max="12298" width="37.28515625" style="3" customWidth="1"/>
    <col min="12299" max="12299" width="10.85546875" style="3" customWidth="1"/>
    <col min="12300" max="12300" width="11.140625" style="3" customWidth="1"/>
    <col min="12301" max="12301" width="22" style="3" customWidth="1"/>
    <col min="12302" max="12302" width="22.140625" style="3" customWidth="1"/>
    <col min="12303" max="12306" width="0" style="3" hidden="1" customWidth="1"/>
    <col min="12307" max="12308" width="9.140625" style="3" customWidth="1"/>
    <col min="12309" max="12544" width="9.140625" style="3"/>
    <col min="12545" max="12545" width="30.85546875" style="3" customWidth="1"/>
    <col min="12546" max="12546" width="69" style="3" customWidth="1"/>
    <col min="12547" max="12547" width="17.28515625" style="3" customWidth="1"/>
    <col min="12548" max="12548" width="10.28515625" style="3" customWidth="1"/>
    <col min="12549" max="12550" width="14.28515625" style="3" customWidth="1"/>
    <col min="12551" max="12551" width="15.28515625" style="3" customWidth="1"/>
    <col min="12552" max="12552" width="14.42578125" style="3" customWidth="1"/>
    <col min="12553" max="12553" width="23.42578125" style="3" customWidth="1"/>
    <col min="12554" max="12554" width="37.28515625" style="3" customWidth="1"/>
    <col min="12555" max="12555" width="10.85546875" style="3" customWidth="1"/>
    <col min="12556" max="12556" width="11.140625" style="3" customWidth="1"/>
    <col min="12557" max="12557" width="22" style="3" customWidth="1"/>
    <col min="12558" max="12558" width="22.140625" style="3" customWidth="1"/>
    <col min="12559" max="12562" width="0" style="3" hidden="1" customWidth="1"/>
    <col min="12563" max="12564" width="9.140625" style="3" customWidth="1"/>
    <col min="12565" max="12800" width="9.140625" style="3"/>
    <col min="12801" max="12801" width="30.85546875" style="3" customWidth="1"/>
    <col min="12802" max="12802" width="69" style="3" customWidth="1"/>
    <col min="12803" max="12803" width="17.28515625" style="3" customWidth="1"/>
    <col min="12804" max="12804" width="10.28515625" style="3" customWidth="1"/>
    <col min="12805" max="12806" width="14.28515625" style="3" customWidth="1"/>
    <col min="12807" max="12807" width="15.28515625" style="3" customWidth="1"/>
    <col min="12808" max="12808" width="14.42578125" style="3" customWidth="1"/>
    <col min="12809" max="12809" width="23.42578125" style="3" customWidth="1"/>
    <col min="12810" max="12810" width="37.28515625" style="3" customWidth="1"/>
    <col min="12811" max="12811" width="10.85546875" style="3" customWidth="1"/>
    <col min="12812" max="12812" width="11.140625" style="3" customWidth="1"/>
    <col min="12813" max="12813" width="22" style="3" customWidth="1"/>
    <col min="12814" max="12814" width="22.140625" style="3" customWidth="1"/>
    <col min="12815" max="12818" width="0" style="3" hidden="1" customWidth="1"/>
    <col min="12819" max="12820" width="9.140625" style="3" customWidth="1"/>
    <col min="12821" max="13056" width="9.140625" style="3"/>
    <col min="13057" max="13057" width="30.85546875" style="3" customWidth="1"/>
    <col min="13058" max="13058" width="69" style="3" customWidth="1"/>
    <col min="13059" max="13059" width="17.28515625" style="3" customWidth="1"/>
    <col min="13060" max="13060" width="10.28515625" style="3" customWidth="1"/>
    <col min="13061" max="13062" width="14.28515625" style="3" customWidth="1"/>
    <col min="13063" max="13063" width="15.28515625" style="3" customWidth="1"/>
    <col min="13064" max="13064" width="14.42578125" style="3" customWidth="1"/>
    <col min="13065" max="13065" width="23.42578125" style="3" customWidth="1"/>
    <col min="13066" max="13066" width="37.28515625" style="3" customWidth="1"/>
    <col min="13067" max="13067" width="10.85546875" style="3" customWidth="1"/>
    <col min="13068" max="13068" width="11.140625" style="3" customWidth="1"/>
    <col min="13069" max="13069" width="22" style="3" customWidth="1"/>
    <col min="13070" max="13070" width="22.140625" style="3" customWidth="1"/>
    <col min="13071" max="13074" width="0" style="3" hidden="1" customWidth="1"/>
    <col min="13075" max="13076" width="9.140625" style="3" customWidth="1"/>
    <col min="13077" max="13312" width="9.140625" style="3"/>
    <col min="13313" max="13313" width="30.85546875" style="3" customWidth="1"/>
    <col min="13314" max="13314" width="69" style="3" customWidth="1"/>
    <col min="13315" max="13315" width="17.28515625" style="3" customWidth="1"/>
    <col min="13316" max="13316" width="10.28515625" style="3" customWidth="1"/>
    <col min="13317" max="13318" width="14.28515625" style="3" customWidth="1"/>
    <col min="13319" max="13319" width="15.28515625" style="3" customWidth="1"/>
    <col min="13320" max="13320" width="14.42578125" style="3" customWidth="1"/>
    <col min="13321" max="13321" width="23.42578125" style="3" customWidth="1"/>
    <col min="13322" max="13322" width="37.28515625" style="3" customWidth="1"/>
    <col min="13323" max="13323" width="10.85546875" style="3" customWidth="1"/>
    <col min="13324" max="13324" width="11.140625" style="3" customWidth="1"/>
    <col min="13325" max="13325" width="22" style="3" customWidth="1"/>
    <col min="13326" max="13326" width="22.140625" style="3" customWidth="1"/>
    <col min="13327" max="13330" width="0" style="3" hidden="1" customWidth="1"/>
    <col min="13331" max="13332" width="9.140625" style="3" customWidth="1"/>
    <col min="13333" max="13568" width="9.140625" style="3"/>
    <col min="13569" max="13569" width="30.85546875" style="3" customWidth="1"/>
    <col min="13570" max="13570" width="69" style="3" customWidth="1"/>
    <col min="13571" max="13571" width="17.28515625" style="3" customWidth="1"/>
    <col min="13572" max="13572" width="10.28515625" style="3" customWidth="1"/>
    <col min="13573" max="13574" width="14.28515625" style="3" customWidth="1"/>
    <col min="13575" max="13575" width="15.28515625" style="3" customWidth="1"/>
    <col min="13576" max="13576" width="14.42578125" style="3" customWidth="1"/>
    <col min="13577" max="13577" width="23.42578125" style="3" customWidth="1"/>
    <col min="13578" max="13578" width="37.28515625" style="3" customWidth="1"/>
    <col min="13579" max="13579" width="10.85546875" style="3" customWidth="1"/>
    <col min="13580" max="13580" width="11.140625" style="3" customWidth="1"/>
    <col min="13581" max="13581" width="22" style="3" customWidth="1"/>
    <col min="13582" max="13582" width="22.140625" style="3" customWidth="1"/>
    <col min="13583" max="13586" width="0" style="3" hidden="1" customWidth="1"/>
    <col min="13587" max="13588" width="9.140625" style="3" customWidth="1"/>
    <col min="13589" max="13824" width="9.140625" style="3"/>
    <col min="13825" max="13825" width="30.85546875" style="3" customWidth="1"/>
    <col min="13826" max="13826" width="69" style="3" customWidth="1"/>
    <col min="13827" max="13827" width="17.28515625" style="3" customWidth="1"/>
    <col min="13828" max="13828" width="10.28515625" style="3" customWidth="1"/>
    <col min="13829" max="13830" width="14.28515625" style="3" customWidth="1"/>
    <col min="13831" max="13831" width="15.28515625" style="3" customWidth="1"/>
    <col min="13832" max="13832" width="14.42578125" style="3" customWidth="1"/>
    <col min="13833" max="13833" width="23.42578125" style="3" customWidth="1"/>
    <col min="13834" max="13834" width="37.28515625" style="3" customWidth="1"/>
    <col min="13835" max="13835" width="10.85546875" style="3" customWidth="1"/>
    <col min="13836" max="13836" width="11.140625" style="3" customWidth="1"/>
    <col min="13837" max="13837" width="22" style="3" customWidth="1"/>
    <col min="13838" max="13838" width="22.140625" style="3" customWidth="1"/>
    <col min="13839" max="13842" width="0" style="3" hidden="1" customWidth="1"/>
    <col min="13843" max="13844" width="9.140625" style="3" customWidth="1"/>
    <col min="13845" max="14080" width="9.140625" style="3"/>
    <col min="14081" max="14081" width="30.85546875" style="3" customWidth="1"/>
    <col min="14082" max="14082" width="69" style="3" customWidth="1"/>
    <col min="14083" max="14083" width="17.28515625" style="3" customWidth="1"/>
    <col min="14084" max="14084" width="10.28515625" style="3" customWidth="1"/>
    <col min="14085" max="14086" width="14.28515625" style="3" customWidth="1"/>
    <col min="14087" max="14087" width="15.28515625" style="3" customWidth="1"/>
    <col min="14088" max="14088" width="14.42578125" style="3" customWidth="1"/>
    <col min="14089" max="14089" width="23.42578125" style="3" customWidth="1"/>
    <col min="14090" max="14090" width="37.28515625" style="3" customWidth="1"/>
    <col min="14091" max="14091" width="10.85546875" style="3" customWidth="1"/>
    <col min="14092" max="14092" width="11.140625" style="3" customWidth="1"/>
    <col min="14093" max="14093" width="22" style="3" customWidth="1"/>
    <col min="14094" max="14094" width="22.140625" style="3" customWidth="1"/>
    <col min="14095" max="14098" width="0" style="3" hidden="1" customWidth="1"/>
    <col min="14099" max="14100" width="9.140625" style="3" customWidth="1"/>
    <col min="14101" max="14336" width="9.140625" style="3"/>
    <col min="14337" max="14337" width="30.85546875" style="3" customWidth="1"/>
    <col min="14338" max="14338" width="69" style="3" customWidth="1"/>
    <col min="14339" max="14339" width="17.28515625" style="3" customWidth="1"/>
    <col min="14340" max="14340" width="10.28515625" style="3" customWidth="1"/>
    <col min="14341" max="14342" width="14.28515625" style="3" customWidth="1"/>
    <col min="14343" max="14343" width="15.28515625" style="3" customWidth="1"/>
    <col min="14344" max="14344" width="14.42578125" style="3" customWidth="1"/>
    <col min="14345" max="14345" width="23.42578125" style="3" customWidth="1"/>
    <col min="14346" max="14346" width="37.28515625" style="3" customWidth="1"/>
    <col min="14347" max="14347" width="10.85546875" style="3" customWidth="1"/>
    <col min="14348" max="14348" width="11.140625" style="3" customWidth="1"/>
    <col min="14349" max="14349" width="22" style="3" customWidth="1"/>
    <col min="14350" max="14350" width="22.140625" style="3" customWidth="1"/>
    <col min="14351" max="14354" width="0" style="3" hidden="1" customWidth="1"/>
    <col min="14355" max="14356" width="9.140625" style="3" customWidth="1"/>
    <col min="14357" max="14592" width="9.140625" style="3"/>
    <col min="14593" max="14593" width="30.85546875" style="3" customWidth="1"/>
    <col min="14594" max="14594" width="69" style="3" customWidth="1"/>
    <col min="14595" max="14595" width="17.28515625" style="3" customWidth="1"/>
    <col min="14596" max="14596" width="10.28515625" style="3" customWidth="1"/>
    <col min="14597" max="14598" width="14.28515625" style="3" customWidth="1"/>
    <col min="14599" max="14599" width="15.28515625" style="3" customWidth="1"/>
    <col min="14600" max="14600" width="14.42578125" style="3" customWidth="1"/>
    <col min="14601" max="14601" width="23.42578125" style="3" customWidth="1"/>
    <col min="14602" max="14602" width="37.28515625" style="3" customWidth="1"/>
    <col min="14603" max="14603" width="10.85546875" style="3" customWidth="1"/>
    <col min="14604" max="14604" width="11.140625" style="3" customWidth="1"/>
    <col min="14605" max="14605" width="22" style="3" customWidth="1"/>
    <col min="14606" max="14606" width="22.140625" style="3" customWidth="1"/>
    <col min="14607" max="14610" width="0" style="3" hidden="1" customWidth="1"/>
    <col min="14611" max="14612" width="9.140625" style="3" customWidth="1"/>
    <col min="14613" max="14848" width="9.140625" style="3"/>
    <col min="14849" max="14849" width="30.85546875" style="3" customWidth="1"/>
    <col min="14850" max="14850" width="69" style="3" customWidth="1"/>
    <col min="14851" max="14851" width="17.28515625" style="3" customWidth="1"/>
    <col min="14852" max="14852" width="10.28515625" style="3" customWidth="1"/>
    <col min="14853" max="14854" width="14.28515625" style="3" customWidth="1"/>
    <col min="14855" max="14855" width="15.28515625" style="3" customWidth="1"/>
    <col min="14856" max="14856" width="14.42578125" style="3" customWidth="1"/>
    <col min="14857" max="14857" width="23.42578125" style="3" customWidth="1"/>
    <col min="14858" max="14858" width="37.28515625" style="3" customWidth="1"/>
    <col min="14859" max="14859" width="10.85546875" style="3" customWidth="1"/>
    <col min="14860" max="14860" width="11.140625" style="3" customWidth="1"/>
    <col min="14861" max="14861" width="22" style="3" customWidth="1"/>
    <col min="14862" max="14862" width="22.140625" style="3" customWidth="1"/>
    <col min="14863" max="14866" width="0" style="3" hidden="1" customWidth="1"/>
    <col min="14867" max="14868" width="9.140625" style="3" customWidth="1"/>
    <col min="14869" max="15104" width="9.140625" style="3"/>
    <col min="15105" max="15105" width="30.85546875" style="3" customWidth="1"/>
    <col min="15106" max="15106" width="69" style="3" customWidth="1"/>
    <col min="15107" max="15107" width="17.28515625" style="3" customWidth="1"/>
    <col min="15108" max="15108" width="10.28515625" style="3" customWidth="1"/>
    <col min="15109" max="15110" width="14.28515625" style="3" customWidth="1"/>
    <col min="15111" max="15111" width="15.28515625" style="3" customWidth="1"/>
    <col min="15112" max="15112" width="14.42578125" style="3" customWidth="1"/>
    <col min="15113" max="15113" width="23.42578125" style="3" customWidth="1"/>
    <col min="15114" max="15114" width="37.28515625" style="3" customWidth="1"/>
    <col min="15115" max="15115" width="10.85546875" style="3" customWidth="1"/>
    <col min="15116" max="15116" width="11.140625" style="3" customWidth="1"/>
    <col min="15117" max="15117" width="22" style="3" customWidth="1"/>
    <col min="15118" max="15118" width="22.140625" style="3" customWidth="1"/>
    <col min="15119" max="15122" width="0" style="3" hidden="1" customWidth="1"/>
    <col min="15123" max="15124" width="9.140625" style="3" customWidth="1"/>
    <col min="15125" max="15360" width="9.140625" style="3"/>
    <col min="15361" max="15361" width="30.85546875" style="3" customWidth="1"/>
    <col min="15362" max="15362" width="69" style="3" customWidth="1"/>
    <col min="15363" max="15363" width="17.28515625" style="3" customWidth="1"/>
    <col min="15364" max="15364" width="10.28515625" style="3" customWidth="1"/>
    <col min="15365" max="15366" width="14.28515625" style="3" customWidth="1"/>
    <col min="15367" max="15367" width="15.28515625" style="3" customWidth="1"/>
    <col min="15368" max="15368" width="14.42578125" style="3" customWidth="1"/>
    <col min="15369" max="15369" width="23.42578125" style="3" customWidth="1"/>
    <col min="15370" max="15370" width="37.28515625" style="3" customWidth="1"/>
    <col min="15371" max="15371" width="10.85546875" style="3" customWidth="1"/>
    <col min="15372" max="15372" width="11.140625" style="3" customWidth="1"/>
    <col min="15373" max="15373" width="22" style="3" customWidth="1"/>
    <col min="15374" max="15374" width="22.140625" style="3" customWidth="1"/>
    <col min="15375" max="15378" width="0" style="3" hidden="1" customWidth="1"/>
    <col min="15379" max="15380" width="9.140625" style="3" customWidth="1"/>
    <col min="15381" max="15616" width="9.140625" style="3"/>
    <col min="15617" max="15617" width="30.85546875" style="3" customWidth="1"/>
    <col min="15618" max="15618" width="69" style="3" customWidth="1"/>
    <col min="15619" max="15619" width="17.28515625" style="3" customWidth="1"/>
    <col min="15620" max="15620" width="10.28515625" style="3" customWidth="1"/>
    <col min="15621" max="15622" width="14.28515625" style="3" customWidth="1"/>
    <col min="15623" max="15623" width="15.28515625" style="3" customWidth="1"/>
    <col min="15624" max="15624" width="14.42578125" style="3" customWidth="1"/>
    <col min="15625" max="15625" width="23.42578125" style="3" customWidth="1"/>
    <col min="15626" max="15626" width="37.28515625" style="3" customWidth="1"/>
    <col min="15627" max="15627" width="10.85546875" style="3" customWidth="1"/>
    <col min="15628" max="15628" width="11.140625" style="3" customWidth="1"/>
    <col min="15629" max="15629" width="22" style="3" customWidth="1"/>
    <col min="15630" max="15630" width="22.140625" style="3" customWidth="1"/>
    <col min="15631" max="15634" width="0" style="3" hidden="1" customWidth="1"/>
    <col min="15635" max="15636" width="9.140625" style="3" customWidth="1"/>
    <col min="15637" max="15872" width="9.140625" style="3"/>
    <col min="15873" max="15873" width="30.85546875" style="3" customWidth="1"/>
    <col min="15874" max="15874" width="69" style="3" customWidth="1"/>
    <col min="15875" max="15875" width="17.28515625" style="3" customWidth="1"/>
    <col min="15876" max="15876" width="10.28515625" style="3" customWidth="1"/>
    <col min="15877" max="15878" width="14.28515625" style="3" customWidth="1"/>
    <col min="15879" max="15879" width="15.28515625" style="3" customWidth="1"/>
    <col min="15880" max="15880" width="14.42578125" style="3" customWidth="1"/>
    <col min="15881" max="15881" width="23.42578125" style="3" customWidth="1"/>
    <col min="15882" max="15882" width="37.28515625" style="3" customWidth="1"/>
    <col min="15883" max="15883" width="10.85546875" style="3" customWidth="1"/>
    <col min="15884" max="15884" width="11.140625" style="3" customWidth="1"/>
    <col min="15885" max="15885" width="22" style="3" customWidth="1"/>
    <col min="15886" max="15886" width="22.140625" style="3" customWidth="1"/>
    <col min="15887" max="15890" width="0" style="3" hidden="1" customWidth="1"/>
    <col min="15891" max="15892" width="9.140625" style="3" customWidth="1"/>
    <col min="15893" max="16128" width="9.140625" style="3"/>
    <col min="16129" max="16129" width="30.85546875" style="3" customWidth="1"/>
    <col min="16130" max="16130" width="69" style="3" customWidth="1"/>
    <col min="16131" max="16131" width="17.28515625" style="3" customWidth="1"/>
    <col min="16132" max="16132" width="10.28515625" style="3" customWidth="1"/>
    <col min="16133" max="16134" width="14.28515625" style="3" customWidth="1"/>
    <col min="16135" max="16135" width="15.28515625" style="3" customWidth="1"/>
    <col min="16136" max="16136" width="14.42578125" style="3" customWidth="1"/>
    <col min="16137" max="16137" width="23.42578125" style="3" customWidth="1"/>
    <col min="16138" max="16138" width="37.28515625" style="3" customWidth="1"/>
    <col min="16139" max="16139" width="10.85546875" style="3" customWidth="1"/>
    <col min="16140" max="16140" width="11.140625" style="3" customWidth="1"/>
    <col min="16141" max="16141" width="22" style="3" customWidth="1"/>
    <col min="16142" max="16142" width="22.140625" style="3" customWidth="1"/>
    <col min="16143" max="16146" width="0" style="3" hidden="1" customWidth="1"/>
    <col min="16147" max="16148" width="9.140625" style="3" customWidth="1"/>
    <col min="16149" max="16384" width="9.140625" style="3"/>
  </cols>
  <sheetData>
    <row r="1" spans="1:18" x14ac:dyDescent="0.2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8" ht="18.75" thickBot="1" x14ac:dyDescent="0.3">
      <c r="A2" s="4" t="s">
        <v>0</v>
      </c>
      <c r="B2" s="4"/>
      <c r="C2" s="4"/>
      <c r="D2" s="4"/>
      <c r="E2" s="4"/>
      <c r="F2" s="4"/>
      <c r="G2" s="5"/>
      <c r="H2" s="6"/>
      <c r="I2" s="7"/>
      <c r="J2" s="8"/>
      <c r="K2" s="8"/>
      <c r="L2" s="8"/>
      <c r="M2" s="7" t="s">
        <v>1</v>
      </c>
      <c r="N2" s="8">
        <v>44425</v>
      </c>
      <c r="O2" s="2"/>
    </row>
    <row r="3" spans="1:18" s="494" customFormat="1" ht="34.5" customHeight="1" x14ac:dyDescent="0.2">
      <c r="A3" s="491"/>
      <c r="B3" s="491"/>
      <c r="C3" s="491"/>
      <c r="D3" s="491"/>
      <c r="E3" s="491"/>
      <c r="F3" s="491"/>
      <c r="G3" s="491"/>
      <c r="H3" s="491"/>
      <c r="I3" s="491"/>
      <c r="J3" s="491"/>
      <c r="K3" s="492"/>
      <c r="L3" s="492"/>
      <c r="M3" s="492"/>
      <c r="N3" s="492"/>
      <c r="O3" s="493"/>
    </row>
    <row r="4" spans="1:18" x14ac:dyDescent="0.2">
      <c r="A4" s="9"/>
      <c r="B4" s="9"/>
      <c r="C4" s="9"/>
      <c r="D4" s="9"/>
      <c r="E4" s="9"/>
      <c r="F4" s="9"/>
      <c r="G4" s="9"/>
      <c r="H4" s="9"/>
      <c r="I4" s="9"/>
      <c r="J4" s="9"/>
      <c r="O4" s="2"/>
    </row>
    <row r="5" spans="1:18" ht="15.75" x14ac:dyDescent="0.2">
      <c r="A5" s="10"/>
      <c r="B5" s="11"/>
      <c r="C5" s="11"/>
      <c r="D5" s="11"/>
      <c r="E5" s="11"/>
      <c r="F5" s="11"/>
      <c r="G5" s="11"/>
      <c r="H5" s="11"/>
      <c r="I5" s="12"/>
      <c r="J5" s="13"/>
      <c r="K5" s="14"/>
      <c r="L5" s="14"/>
      <c r="M5" s="12" t="s">
        <v>2</v>
      </c>
      <c r="N5" s="13">
        <v>44425</v>
      </c>
      <c r="O5" s="2"/>
    </row>
    <row r="6" spans="1:18" ht="39" customHeight="1" x14ac:dyDescent="0.2">
      <c r="A6" s="15" t="s">
        <v>3</v>
      </c>
      <c r="B6" s="15" t="s">
        <v>4</v>
      </c>
      <c r="C6" s="15" t="s">
        <v>5</v>
      </c>
      <c r="D6" s="15" t="s">
        <v>6</v>
      </c>
      <c r="E6" s="15"/>
      <c r="F6" s="15"/>
      <c r="G6" s="15"/>
      <c r="H6" s="15" t="s">
        <v>7</v>
      </c>
      <c r="I6" s="15" t="s">
        <v>8</v>
      </c>
      <c r="J6" s="15" t="s">
        <v>9</v>
      </c>
      <c r="K6" s="16" t="s">
        <v>10</v>
      </c>
      <c r="L6" s="16"/>
      <c r="M6" s="16"/>
      <c r="N6" s="16"/>
      <c r="O6" s="2"/>
    </row>
    <row r="7" spans="1:18" ht="29.25" customHeigh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6" t="s">
        <v>11</v>
      </c>
      <c r="L7" s="16"/>
      <c r="M7" s="16" t="s">
        <v>12</v>
      </c>
      <c r="N7" s="16"/>
      <c r="O7" s="17" t="s">
        <v>11</v>
      </c>
      <c r="P7" s="18" t="s">
        <v>12</v>
      </c>
    </row>
    <row r="8" spans="1:18" ht="24" customHeight="1" x14ac:dyDescent="0.2">
      <c r="A8" s="15" t="s">
        <v>13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2"/>
    </row>
    <row r="9" spans="1:18" ht="24" hidden="1" customHeight="1" x14ac:dyDescent="0.2">
      <c r="A9" s="19"/>
      <c r="B9" s="20" t="s">
        <v>14</v>
      </c>
      <c r="C9" s="21" t="s">
        <v>15</v>
      </c>
      <c r="D9" s="22" t="s">
        <v>16</v>
      </c>
      <c r="E9" s="22"/>
      <c r="F9" s="22"/>
      <c r="G9" s="22"/>
      <c r="H9" s="23">
        <v>3</v>
      </c>
      <c r="I9" s="23">
        <v>5.57</v>
      </c>
      <c r="J9" s="23">
        <v>80</v>
      </c>
      <c r="K9" s="24" t="s">
        <v>17</v>
      </c>
      <c r="L9" s="25"/>
      <c r="M9" s="24">
        <f>ROUND(P9*Belarus*(1-C48),2)</f>
        <v>49.26</v>
      </c>
      <c r="N9" s="25"/>
      <c r="O9" s="2"/>
      <c r="P9" s="3">
        <v>1500</v>
      </c>
    </row>
    <row r="10" spans="1:18" ht="24" hidden="1" customHeight="1" x14ac:dyDescent="0.2">
      <c r="A10" s="26"/>
      <c r="B10" s="27"/>
      <c r="C10" s="21" t="s">
        <v>18</v>
      </c>
      <c r="D10" s="22" t="s">
        <v>16</v>
      </c>
      <c r="E10" s="22"/>
      <c r="F10" s="22"/>
      <c r="G10" s="22"/>
      <c r="H10" s="23">
        <v>3</v>
      </c>
      <c r="I10" s="23">
        <v>6.22</v>
      </c>
      <c r="J10" s="23">
        <v>80</v>
      </c>
      <c r="K10" s="24" t="s">
        <v>17</v>
      </c>
      <c r="L10" s="25"/>
      <c r="M10" s="24">
        <f>ROUND(P10*Belarus*(1-C48),2)</f>
        <v>55.01</v>
      </c>
      <c r="N10" s="25"/>
      <c r="O10" s="2"/>
      <c r="P10" s="3">
        <v>1675</v>
      </c>
    </row>
    <row r="11" spans="1:18" ht="32.25" hidden="1" customHeight="1" x14ac:dyDescent="0.2">
      <c r="A11" s="26"/>
      <c r="B11" s="27"/>
      <c r="C11" s="21" t="s">
        <v>19</v>
      </c>
      <c r="D11" s="22" t="s">
        <v>16</v>
      </c>
      <c r="E11" s="22"/>
      <c r="F11" s="22"/>
      <c r="G11" s="22"/>
      <c r="H11" s="23">
        <v>3</v>
      </c>
      <c r="I11" s="23">
        <v>6.97</v>
      </c>
      <c r="J11" s="23">
        <v>80</v>
      </c>
      <c r="K11" s="24" t="s">
        <v>17</v>
      </c>
      <c r="L11" s="25"/>
      <c r="M11" s="24">
        <f>ROUND(P11*Belarus*(1-C48),2)</f>
        <v>59.28</v>
      </c>
      <c r="N11" s="25"/>
      <c r="O11" s="2"/>
      <c r="P11" s="3">
        <v>1805</v>
      </c>
    </row>
    <row r="12" spans="1:18" ht="31.5" customHeight="1" x14ac:dyDescent="0.2">
      <c r="A12" s="26"/>
      <c r="B12" s="20" t="s">
        <v>20</v>
      </c>
      <c r="C12" s="21" t="s">
        <v>21</v>
      </c>
      <c r="D12" s="28" t="s">
        <v>22</v>
      </c>
      <c r="E12" s="29"/>
      <c r="F12" s="29"/>
      <c r="G12" s="30"/>
      <c r="H12" s="23">
        <v>3</v>
      </c>
      <c r="I12" s="23">
        <v>7.2</v>
      </c>
      <c r="J12" s="23">
        <v>80</v>
      </c>
      <c r="K12" s="24">
        <f>ROUND(O12*Belarus*(1-C48),2)</f>
        <v>57.54</v>
      </c>
      <c r="L12" s="25"/>
      <c r="M12" s="24">
        <f>ROUND(P12*Belarus*(1-C48),2)</f>
        <v>63.68</v>
      </c>
      <c r="N12" s="25"/>
      <c r="O12" s="2">
        <v>1752</v>
      </c>
      <c r="P12" s="3">
        <v>1939</v>
      </c>
    </row>
    <row r="13" spans="1:18" ht="31.5" customHeight="1" x14ac:dyDescent="0.2">
      <c r="A13" s="26"/>
      <c r="B13" s="27"/>
      <c r="C13" s="21" t="s">
        <v>23</v>
      </c>
      <c r="D13" s="31" t="s">
        <v>22</v>
      </c>
      <c r="E13" s="32"/>
      <c r="F13" s="32"/>
      <c r="G13" s="33"/>
      <c r="H13" s="34">
        <v>3</v>
      </c>
      <c r="I13" s="34">
        <v>7.99</v>
      </c>
      <c r="J13" s="34">
        <v>80</v>
      </c>
      <c r="K13" s="24">
        <f>ROUND(O13*Belarus*(1-C48),2)</f>
        <v>63.84</v>
      </c>
      <c r="L13" s="25"/>
      <c r="M13" s="24">
        <f>ROUND(P13*Belarus*(1-C48),2)</f>
        <v>70.680000000000007</v>
      </c>
      <c r="N13" s="25"/>
      <c r="O13" s="2">
        <v>1944</v>
      </c>
      <c r="P13" s="3">
        <v>2152</v>
      </c>
    </row>
    <row r="14" spans="1:18" ht="41.25" customHeight="1" x14ac:dyDescent="0.2">
      <c r="A14" s="35"/>
      <c r="B14" s="27"/>
      <c r="C14" s="21" t="s">
        <v>24</v>
      </c>
      <c r="D14" s="31" t="s">
        <v>22</v>
      </c>
      <c r="E14" s="32"/>
      <c r="F14" s="32"/>
      <c r="G14" s="33"/>
      <c r="H14" s="34">
        <v>4</v>
      </c>
      <c r="I14" s="34">
        <v>9.51</v>
      </c>
      <c r="J14" s="34">
        <v>80</v>
      </c>
      <c r="K14" s="24">
        <f>ROUND(O14*Belarus*(1-C48),2)</f>
        <v>73.069999999999993</v>
      </c>
      <c r="L14" s="25"/>
      <c r="M14" s="24">
        <f>ROUND(P14*Belarus*(1-C48),2)</f>
        <v>80.89</v>
      </c>
      <c r="N14" s="25"/>
      <c r="O14" s="2">
        <v>2225</v>
      </c>
      <c r="P14" s="3">
        <v>2463</v>
      </c>
    </row>
    <row r="15" spans="1:18" ht="24.75" customHeight="1" x14ac:dyDescent="0.2">
      <c r="A15" s="15" t="s">
        <v>25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"/>
    </row>
    <row r="16" spans="1:18" s="44" customFormat="1" ht="87" customHeight="1" x14ac:dyDescent="0.2">
      <c r="A16" s="15" t="s">
        <v>3</v>
      </c>
      <c r="B16" s="15" t="s">
        <v>4</v>
      </c>
      <c r="C16" s="15" t="s">
        <v>5</v>
      </c>
      <c r="D16" s="36" t="s">
        <v>6</v>
      </c>
      <c r="E16" s="37"/>
      <c r="F16" s="37"/>
      <c r="G16" s="38"/>
      <c r="H16" s="15" t="s">
        <v>7</v>
      </c>
      <c r="I16" s="15" t="s">
        <v>8</v>
      </c>
      <c r="J16" s="15" t="s">
        <v>9</v>
      </c>
      <c r="K16" s="39" t="s">
        <v>10</v>
      </c>
      <c r="L16" s="40"/>
      <c r="M16" s="41" t="s">
        <v>26</v>
      </c>
      <c r="N16" s="41"/>
      <c r="O16" s="42" t="s">
        <v>10</v>
      </c>
      <c r="P16" s="43"/>
      <c r="Q16" s="42" t="s">
        <v>27</v>
      </c>
      <c r="R16" s="43"/>
    </row>
    <row r="17" spans="1:18" s="44" customFormat="1" ht="21.75" customHeight="1" x14ac:dyDescent="0.2">
      <c r="A17" s="15"/>
      <c r="B17" s="15"/>
      <c r="C17" s="15"/>
      <c r="D17" s="45"/>
      <c r="E17" s="46"/>
      <c r="F17" s="46"/>
      <c r="G17" s="47"/>
      <c r="H17" s="15"/>
      <c r="I17" s="15"/>
      <c r="J17" s="15"/>
      <c r="K17" s="48" t="s">
        <v>11</v>
      </c>
      <c r="L17" s="48" t="s">
        <v>12</v>
      </c>
      <c r="M17" s="48" t="s">
        <v>11</v>
      </c>
      <c r="N17" s="48" t="s">
        <v>12</v>
      </c>
      <c r="O17" s="49" t="s">
        <v>11</v>
      </c>
      <c r="P17" s="49" t="s">
        <v>12</v>
      </c>
      <c r="Q17" s="49" t="s">
        <v>11</v>
      </c>
      <c r="R17" s="49" t="s">
        <v>12</v>
      </c>
    </row>
    <row r="18" spans="1:18" ht="39" customHeight="1" x14ac:dyDescent="0.2">
      <c r="A18" s="19"/>
      <c r="B18" s="50" t="s">
        <v>28</v>
      </c>
      <c r="C18" s="51" t="s">
        <v>29</v>
      </c>
      <c r="D18" s="34" t="s">
        <v>30</v>
      </c>
      <c r="E18" s="34" t="s">
        <v>31</v>
      </c>
      <c r="F18" s="34" t="s">
        <v>17</v>
      </c>
      <c r="G18" s="34" t="s">
        <v>17</v>
      </c>
      <c r="H18" s="34">
        <v>2</v>
      </c>
      <c r="I18" s="34">
        <v>4.3899999999999997</v>
      </c>
      <c r="J18" s="34">
        <v>160</v>
      </c>
      <c r="K18" s="34">
        <f>ROUND(O18*Belarus*(1-C48),2)</f>
        <v>38.130000000000003</v>
      </c>
      <c r="L18" s="34">
        <f>ROUND(P18*Belarus*(1-C48),2)</f>
        <v>42.3</v>
      </c>
      <c r="M18" s="51">
        <f>ROUND(Q18*Belarus*(1-C48),2)</f>
        <v>30.15</v>
      </c>
      <c r="N18" s="51">
        <f>ROUND(R18*Belarus*(1-C48),2)</f>
        <v>33.93</v>
      </c>
      <c r="O18" s="52">
        <v>1161</v>
      </c>
      <c r="P18" s="52">
        <v>1288</v>
      </c>
      <c r="Q18" s="52">
        <v>918</v>
      </c>
      <c r="R18" s="52">
        <v>1033</v>
      </c>
    </row>
    <row r="19" spans="1:18" ht="39" customHeight="1" x14ac:dyDescent="0.2">
      <c r="A19" s="26"/>
      <c r="B19" s="53"/>
      <c r="C19" s="51" t="s">
        <v>32</v>
      </c>
      <c r="D19" s="34" t="s">
        <v>30</v>
      </c>
      <c r="E19" s="34" t="s">
        <v>31</v>
      </c>
      <c r="F19" s="34" t="s">
        <v>17</v>
      </c>
      <c r="G19" s="34" t="s">
        <v>17</v>
      </c>
      <c r="H19" s="34">
        <v>2</v>
      </c>
      <c r="I19" s="34">
        <v>6.48</v>
      </c>
      <c r="J19" s="34">
        <v>80</v>
      </c>
      <c r="K19" s="34">
        <f>ROUND(O19*Belarus*(1-C48),2)</f>
        <v>52.48</v>
      </c>
      <c r="L19" s="34">
        <f>ROUND(P19*Belarus*(1-C48),2)</f>
        <v>58.23</v>
      </c>
      <c r="M19" s="51">
        <f>ROUND(Q19*Belarus*(1-C48),2)</f>
        <v>40.46</v>
      </c>
      <c r="N19" s="51">
        <f>ROUND(R19*Belarus*(1-C48),2)</f>
        <v>45.65</v>
      </c>
      <c r="O19" s="52">
        <v>1598</v>
      </c>
      <c r="P19" s="52">
        <v>1773</v>
      </c>
      <c r="Q19" s="52">
        <v>1232</v>
      </c>
      <c r="R19" s="52">
        <v>1390</v>
      </c>
    </row>
    <row r="20" spans="1:18" ht="39" customHeight="1" x14ac:dyDescent="0.2">
      <c r="A20" s="26"/>
      <c r="B20" s="53"/>
      <c r="C20" s="51" t="s">
        <v>33</v>
      </c>
      <c r="D20" s="34" t="s">
        <v>17</v>
      </c>
      <c r="E20" s="34" t="s">
        <v>31</v>
      </c>
      <c r="F20" s="34" t="s">
        <v>17</v>
      </c>
      <c r="G20" s="34" t="s">
        <v>17</v>
      </c>
      <c r="H20" s="34">
        <v>2</v>
      </c>
      <c r="I20" s="34">
        <v>7.52</v>
      </c>
      <c r="J20" s="34">
        <v>80</v>
      </c>
      <c r="K20" s="34" t="s">
        <v>17</v>
      </c>
      <c r="L20" s="34">
        <f>ROUND(P20*Belarus*(1-C48),2)</f>
        <v>67.489999999999995</v>
      </c>
      <c r="M20" s="51" t="s">
        <v>17</v>
      </c>
      <c r="N20" s="51">
        <f>ROUND(R20*Belarus*(1-C48),2)</f>
        <v>52.02</v>
      </c>
      <c r="O20" s="52" t="s">
        <v>17</v>
      </c>
      <c r="P20" s="52">
        <v>2055</v>
      </c>
      <c r="Q20" s="52" t="s">
        <v>17</v>
      </c>
      <c r="R20" s="52">
        <v>1584</v>
      </c>
    </row>
    <row r="21" spans="1:18" ht="39" customHeight="1" x14ac:dyDescent="0.2">
      <c r="A21" s="26"/>
      <c r="B21" s="53"/>
      <c r="C21" s="54" t="s">
        <v>34</v>
      </c>
      <c r="D21" s="34" t="s">
        <v>30</v>
      </c>
      <c r="E21" s="34" t="s">
        <v>31</v>
      </c>
      <c r="F21" s="34" t="s">
        <v>35</v>
      </c>
      <c r="G21" s="34" t="s">
        <v>17</v>
      </c>
      <c r="H21" s="34">
        <v>3</v>
      </c>
      <c r="I21" s="34">
        <v>9.5399999999999991</v>
      </c>
      <c r="J21" s="34">
        <v>80</v>
      </c>
      <c r="K21" s="34">
        <f>ROUND(O21*Belarus*(1-C48),2)</f>
        <v>74.290000000000006</v>
      </c>
      <c r="L21" s="34">
        <f>ROUND(P21*Belarus*(1-C48),2)</f>
        <v>82.43</v>
      </c>
      <c r="M21" s="51">
        <f>ROUND(Q21*Belarus*(1-C48),2)</f>
        <v>53.79</v>
      </c>
      <c r="N21" s="51">
        <f>ROUND(R21*Belarus*(1-C48),2)</f>
        <v>60.53</v>
      </c>
      <c r="O21" s="52">
        <v>2262</v>
      </c>
      <c r="P21" s="52">
        <v>2510</v>
      </c>
      <c r="Q21" s="52">
        <v>1638</v>
      </c>
      <c r="R21" s="52">
        <v>1843</v>
      </c>
    </row>
    <row r="22" spans="1:18" ht="39" customHeight="1" x14ac:dyDescent="0.2">
      <c r="A22" s="26"/>
      <c r="B22" s="53"/>
      <c r="C22" s="54" t="s">
        <v>36</v>
      </c>
      <c r="D22" s="34" t="s">
        <v>30</v>
      </c>
      <c r="E22" s="34" t="s">
        <v>31</v>
      </c>
      <c r="F22" s="34" t="s">
        <v>35</v>
      </c>
      <c r="G22" s="34" t="s">
        <v>17</v>
      </c>
      <c r="H22" s="34">
        <v>3</v>
      </c>
      <c r="I22" s="34">
        <v>10.59</v>
      </c>
      <c r="J22" s="34">
        <v>80</v>
      </c>
      <c r="K22" s="34">
        <f>ROUND(O22*Belarus*(1-C48),2)</f>
        <v>82.47</v>
      </c>
      <c r="L22" s="34">
        <f>ROUND(P22*Belarus*(1-C48),2)</f>
        <v>91.5</v>
      </c>
      <c r="M22" s="51">
        <f>ROUND(Q22*Belarus*(1-C48),2)</f>
        <v>59.18</v>
      </c>
      <c r="N22" s="51">
        <f>ROUND(R22*Belarus*(1-C48),2)</f>
        <v>66.67</v>
      </c>
      <c r="O22" s="52">
        <v>2511</v>
      </c>
      <c r="P22" s="52">
        <v>2786</v>
      </c>
      <c r="Q22" s="52">
        <v>1802</v>
      </c>
      <c r="R22" s="52">
        <v>2030</v>
      </c>
    </row>
    <row r="23" spans="1:18" ht="39" customHeight="1" x14ac:dyDescent="0.2">
      <c r="A23" s="26"/>
      <c r="B23" s="53"/>
      <c r="C23" s="54" t="s">
        <v>37</v>
      </c>
      <c r="D23" s="34" t="s">
        <v>17</v>
      </c>
      <c r="E23" s="34" t="s">
        <v>31</v>
      </c>
      <c r="F23" s="34" t="s">
        <v>17</v>
      </c>
      <c r="G23" s="34" t="s">
        <v>17</v>
      </c>
      <c r="H23" s="34">
        <v>3</v>
      </c>
      <c r="I23" s="34">
        <v>12.68</v>
      </c>
      <c r="J23" s="34">
        <v>80</v>
      </c>
      <c r="K23" s="34" t="s">
        <v>17</v>
      </c>
      <c r="L23" s="34">
        <f>ROUND(P23*Belarus*(1-C48),2)</f>
        <v>109.56</v>
      </c>
      <c r="M23" s="51" t="s">
        <v>17</v>
      </c>
      <c r="N23" s="51">
        <f>ROUND(R23*Belarus*(1-C48),2)</f>
        <v>73.89</v>
      </c>
      <c r="O23" s="52" t="s">
        <v>17</v>
      </c>
      <c r="P23" s="52">
        <v>3336</v>
      </c>
      <c r="Q23" s="52" t="s">
        <v>17</v>
      </c>
      <c r="R23" s="52">
        <v>2250</v>
      </c>
    </row>
    <row r="24" spans="1:18" ht="39" customHeight="1" x14ac:dyDescent="0.2">
      <c r="A24" s="26"/>
      <c r="B24" s="53"/>
      <c r="C24" s="54" t="s">
        <v>38</v>
      </c>
      <c r="D24" s="34" t="s">
        <v>30</v>
      </c>
      <c r="E24" s="34" t="s">
        <v>31</v>
      </c>
      <c r="F24" s="34" t="s">
        <v>35</v>
      </c>
      <c r="G24" s="34" t="s">
        <v>39</v>
      </c>
      <c r="H24" s="34">
        <v>4</v>
      </c>
      <c r="I24" s="34">
        <v>12.59</v>
      </c>
      <c r="J24" s="34">
        <v>80</v>
      </c>
      <c r="K24" s="34">
        <f>ROUND(O24*Belarus*(1-C48),2)</f>
        <v>94.29</v>
      </c>
      <c r="L24" s="34">
        <f>ROUND(P24*Belarus*(1-C48),2)</f>
        <v>104.6</v>
      </c>
      <c r="M24" s="51">
        <f>ROUND(Q24*Belarus*(1-C48),2)</f>
        <v>68.05</v>
      </c>
      <c r="N24" s="51">
        <f>ROUND(R24*Belarus*(1-C48),2)</f>
        <v>76.55</v>
      </c>
      <c r="O24" s="52">
        <v>2871</v>
      </c>
      <c r="P24" s="52">
        <v>3185</v>
      </c>
      <c r="Q24" s="52">
        <v>2072</v>
      </c>
      <c r="R24" s="52">
        <v>2331</v>
      </c>
    </row>
    <row r="25" spans="1:18" ht="39" customHeight="1" x14ac:dyDescent="0.2">
      <c r="A25" s="26"/>
      <c r="B25" s="53"/>
      <c r="C25" s="54" t="s">
        <v>40</v>
      </c>
      <c r="D25" s="34" t="s">
        <v>17</v>
      </c>
      <c r="E25" s="34" t="s">
        <v>31</v>
      </c>
      <c r="F25" s="34" t="s">
        <v>17</v>
      </c>
      <c r="G25" s="34" t="s">
        <v>17</v>
      </c>
      <c r="H25" s="34">
        <v>4</v>
      </c>
      <c r="I25" s="34">
        <v>15.07</v>
      </c>
      <c r="J25" s="34">
        <v>80</v>
      </c>
      <c r="K25" s="34" t="s">
        <v>17</v>
      </c>
      <c r="L25" s="34">
        <f>ROUND(P25*Belarus*(1-C48),2)</f>
        <v>125.23</v>
      </c>
      <c r="M25" s="51" t="s">
        <v>17</v>
      </c>
      <c r="N25" s="51">
        <f>ROUND(R25*Belarus*(1-C48),2)</f>
        <v>84.8</v>
      </c>
      <c r="O25" s="52" t="s">
        <v>17</v>
      </c>
      <c r="P25" s="52">
        <v>3813</v>
      </c>
      <c r="Q25" s="52" t="s">
        <v>17</v>
      </c>
      <c r="R25" s="52">
        <v>2582</v>
      </c>
    </row>
    <row r="26" spans="1:18" ht="39" customHeight="1" x14ac:dyDescent="0.2">
      <c r="A26" s="35"/>
      <c r="B26" s="55"/>
      <c r="C26" s="54" t="s">
        <v>41</v>
      </c>
      <c r="D26" s="34" t="s">
        <v>30</v>
      </c>
      <c r="E26" s="34" t="s">
        <v>31</v>
      </c>
      <c r="F26" s="34" t="s">
        <v>17</v>
      </c>
      <c r="G26" s="34" t="s">
        <v>17</v>
      </c>
      <c r="H26" s="34">
        <v>4</v>
      </c>
      <c r="I26" s="34">
        <v>14.69</v>
      </c>
      <c r="J26" s="34">
        <v>70</v>
      </c>
      <c r="K26" s="34">
        <f>ROUND(O26*Belarus*(1-C48),2)</f>
        <v>109.99</v>
      </c>
      <c r="L26" s="34">
        <f>ROUND(P26*Belarus*(1-C48),2)</f>
        <v>122.07</v>
      </c>
      <c r="M26" s="51">
        <f>ROUND(Q26*Belarus*(1-C48),2)</f>
        <v>79.510000000000005</v>
      </c>
      <c r="N26" s="51">
        <f>ROUND(R26*Belarus*(1-C48),2)</f>
        <v>89.56</v>
      </c>
      <c r="O26" s="52">
        <v>3349</v>
      </c>
      <c r="P26" s="52">
        <v>3717</v>
      </c>
      <c r="Q26" s="52">
        <v>2421</v>
      </c>
      <c r="R26" s="52">
        <v>2727</v>
      </c>
    </row>
    <row r="27" spans="1:18" ht="37.5" customHeight="1" x14ac:dyDescent="0.2">
      <c r="A27" s="19"/>
      <c r="B27" s="56" t="s">
        <v>42</v>
      </c>
      <c r="C27" s="34" t="s">
        <v>32</v>
      </c>
      <c r="D27" s="34" t="s">
        <v>30</v>
      </c>
      <c r="E27" s="34" t="s">
        <v>17</v>
      </c>
      <c r="F27" s="34" t="s">
        <v>17</v>
      </c>
      <c r="G27" s="34" t="s">
        <v>17</v>
      </c>
      <c r="H27" s="34">
        <v>2</v>
      </c>
      <c r="I27" s="34">
        <v>10.34</v>
      </c>
      <c r="J27" s="34">
        <v>60</v>
      </c>
      <c r="K27" s="34">
        <f>ROUND(O27*Belarus*(1-C48),2)</f>
        <v>82.14</v>
      </c>
      <c r="L27" s="34" t="s">
        <v>17</v>
      </c>
      <c r="M27" s="51">
        <f>ROUND(Q27*Belarus*(1-C48),2)</f>
        <v>52.32</v>
      </c>
      <c r="N27" s="51" t="s">
        <v>17</v>
      </c>
      <c r="O27" s="52">
        <v>2501</v>
      </c>
      <c r="P27" s="52" t="s">
        <v>17</v>
      </c>
      <c r="Q27" s="52">
        <v>1593</v>
      </c>
      <c r="R27" s="52" t="s">
        <v>17</v>
      </c>
    </row>
    <row r="28" spans="1:18" ht="37.5" customHeight="1" x14ac:dyDescent="0.2">
      <c r="A28" s="26"/>
      <c r="B28" s="56"/>
      <c r="C28" s="34" t="s">
        <v>34</v>
      </c>
      <c r="D28" s="34" t="s">
        <v>30</v>
      </c>
      <c r="E28" s="34" t="s">
        <v>31</v>
      </c>
      <c r="F28" s="34" t="s">
        <v>17</v>
      </c>
      <c r="G28" s="34" t="s">
        <v>17</v>
      </c>
      <c r="H28" s="34">
        <v>3</v>
      </c>
      <c r="I28" s="34">
        <v>15.21</v>
      </c>
      <c r="J28" s="34">
        <v>60</v>
      </c>
      <c r="K28" s="34">
        <f>ROUND(O28*Belarus*(1-C48),2)</f>
        <v>116.36</v>
      </c>
      <c r="L28" s="34">
        <f>ROUND(P28*Belarus*(1-C48),2)</f>
        <v>127.29</v>
      </c>
      <c r="M28" s="51">
        <f>ROUND(Q28*Belarus*(1-C48),2)</f>
        <v>70.61</v>
      </c>
      <c r="N28" s="51">
        <f>ROUND(R28*Belarus*(1-C48),2)</f>
        <v>78.489999999999995</v>
      </c>
      <c r="O28" s="52">
        <v>3543</v>
      </c>
      <c r="P28" s="52">
        <v>3876</v>
      </c>
      <c r="Q28" s="52">
        <v>2150</v>
      </c>
      <c r="R28" s="52">
        <v>2390</v>
      </c>
    </row>
    <row r="29" spans="1:18" ht="37.5" customHeight="1" x14ac:dyDescent="0.2">
      <c r="A29" s="26"/>
      <c r="B29" s="56"/>
      <c r="C29" s="34" t="s">
        <v>36</v>
      </c>
      <c r="D29" s="34" t="s">
        <v>30</v>
      </c>
      <c r="E29" s="34" t="s">
        <v>31</v>
      </c>
      <c r="F29" s="34" t="s">
        <v>17</v>
      </c>
      <c r="G29" s="34" t="s">
        <v>17</v>
      </c>
      <c r="H29" s="34">
        <v>3</v>
      </c>
      <c r="I29" s="34">
        <v>16.88</v>
      </c>
      <c r="J29" s="34">
        <v>60</v>
      </c>
      <c r="K29" s="34">
        <f>ROUND(O29*Belarus*(1-C48),2)</f>
        <v>129.13</v>
      </c>
      <c r="L29" s="34">
        <f>ROUND(P29*Belarus*(1-C48),2)</f>
        <v>141.25</v>
      </c>
      <c r="M29" s="51">
        <f>ROUND(Q29*Belarus*(1-C48),2)</f>
        <v>77.87</v>
      </c>
      <c r="N29" s="51">
        <f>ROUND(R29*Belarus*(1-C48),2)</f>
        <v>86.57</v>
      </c>
      <c r="O29" s="52">
        <v>3932</v>
      </c>
      <c r="P29" s="52">
        <v>4301</v>
      </c>
      <c r="Q29" s="52">
        <v>2371</v>
      </c>
      <c r="R29" s="52">
        <v>2636</v>
      </c>
    </row>
    <row r="30" spans="1:18" ht="37.5" customHeight="1" x14ac:dyDescent="0.2">
      <c r="A30" s="26"/>
      <c r="B30" s="56"/>
      <c r="C30" s="34" t="s">
        <v>38</v>
      </c>
      <c r="D30" s="34" t="s">
        <v>30</v>
      </c>
      <c r="E30" s="34" t="s">
        <v>31</v>
      </c>
      <c r="F30" s="34" t="s">
        <v>17</v>
      </c>
      <c r="G30" s="34" t="s">
        <v>17</v>
      </c>
      <c r="H30" s="34">
        <v>4</v>
      </c>
      <c r="I30" s="34">
        <v>20.09</v>
      </c>
      <c r="J30" s="34">
        <v>60</v>
      </c>
      <c r="K30" s="34">
        <f>ROUND(O30*Belarus*(1-C48),2)</f>
        <v>147.79</v>
      </c>
      <c r="L30" s="34">
        <f>ROUND(P30*Belarus*(1-C48),2)</f>
        <v>161.65</v>
      </c>
      <c r="M30" s="51">
        <f>ROUND(Q30*Belarus*(1-C48),2)</f>
        <v>89.46</v>
      </c>
      <c r="N30" s="51">
        <f>ROUND(R30*Belarus*(1-C48),2)</f>
        <v>99.38</v>
      </c>
      <c r="O30" s="52">
        <v>4500</v>
      </c>
      <c r="P30" s="52">
        <v>4922</v>
      </c>
      <c r="Q30" s="52">
        <v>2724</v>
      </c>
      <c r="R30" s="52">
        <v>3026</v>
      </c>
    </row>
    <row r="31" spans="1:18" ht="37.5" customHeight="1" x14ac:dyDescent="0.2">
      <c r="A31" s="35"/>
      <c r="B31" s="56"/>
      <c r="C31" s="34" t="s">
        <v>41</v>
      </c>
      <c r="D31" s="34" t="s">
        <v>30</v>
      </c>
      <c r="E31" s="34" t="s">
        <v>31</v>
      </c>
      <c r="F31" s="34" t="s">
        <v>17</v>
      </c>
      <c r="G31" s="34" t="s">
        <v>17</v>
      </c>
      <c r="H31" s="34">
        <v>4</v>
      </c>
      <c r="I31" s="34">
        <v>23.41</v>
      </c>
      <c r="J31" s="34">
        <v>60</v>
      </c>
      <c r="K31" s="34">
        <f>ROUND(O31*Belarus*(1-C48),2)</f>
        <v>172.22</v>
      </c>
      <c r="L31" s="34">
        <f>ROUND(P31*Belarus*(1-C48),2)</f>
        <v>188.35</v>
      </c>
      <c r="M31" s="51">
        <f>ROUND(Q31*Belarus*(1-C48),2)</f>
        <v>104.4</v>
      </c>
      <c r="N31" s="51">
        <f>ROUND(R31*Belarus*(1-C48),2)</f>
        <v>116.06</v>
      </c>
      <c r="O31" s="52">
        <v>5244</v>
      </c>
      <c r="P31" s="52">
        <v>5735</v>
      </c>
      <c r="Q31" s="52">
        <v>3179</v>
      </c>
      <c r="R31" s="52">
        <v>3534</v>
      </c>
    </row>
    <row r="32" spans="1:18" ht="60" customHeight="1" x14ac:dyDescent="0.2">
      <c r="A32" s="19"/>
      <c r="B32" s="57" t="s">
        <v>43</v>
      </c>
      <c r="C32" s="34" t="s">
        <v>32</v>
      </c>
      <c r="D32" s="34" t="s">
        <v>30</v>
      </c>
      <c r="E32" s="34" t="s">
        <v>31</v>
      </c>
      <c r="F32" s="34" t="s">
        <v>17</v>
      </c>
      <c r="G32" s="34" t="s">
        <v>17</v>
      </c>
      <c r="H32" s="34" t="s">
        <v>17</v>
      </c>
      <c r="I32" s="34">
        <v>12.96</v>
      </c>
      <c r="J32" s="34">
        <v>40</v>
      </c>
      <c r="K32" s="34">
        <f>ROUND(O32*Belarus*(1-C48),2)</f>
        <v>102.96</v>
      </c>
      <c r="L32" s="34">
        <f>ROUND(P32*Belarus*(1-C48),2)</f>
        <v>112.61</v>
      </c>
      <c r="M32" s="51">
        <f>ROUND(Q32*Belarus*(1-C48),2)</f>
        <v>60.63</v>
      </c>
      <c r="N32" s="51">
        <f>ROUND(R32*Belarus*(1-C48),2)</f>
        <v>67.39</v>
      </c>
      <c r="O32" s="52">
        <v>3135</v>
      </c>
      <c r="P32" s="52">
        <v>3429</v>
      </c>
      <c r="Q32" s="52">
        <v>1846</v>
      </c>
      <c r="R32" s="52">
        <v>2052</v>
      </c>
    </row>
    <row r="33" spans="1:18" ht="60" customHeight="1" x14ac:dyDescent="0.2">
      <c r="A33" s="26"/>
      <c r="B33" s="58"/>
      <c r="C33" s="34" t="s">
        <v>44</v>
      </c>
      <c r="D33" s="34" t="s">
        <v>30</v>
      </c>
      <c r="E33" s="34" t="s">
        <v>31</v>
      </c>
      <c r="F33" s="34" t="s">
        <v>17</v>
      </c>
      <c r="G33" s="34" t="s">
        <v>17</v>
      </c>
      <c r="H33" s="34" t="s">
        <v>17</v>
      </c>
      <c r="I33" s="34">
        <v>24.68</v>
      </c>
      <c r="J33" s="34">
        <v>40</v>
      </c>
      <c r="K33" s="34">
        <f>ROUND(O33*Belarus*(1-C48),2)</f>
        <v>181.55</v>
      </c>
      <c r="L33" s="34">
        <f>ROUND(P33*Belarus*(1-C48),2)</f>
        <v>198.59</v>
      </c>
      <c r="M33" s="51">
        <f>ROUND(Q33*Belarus*(1-C48),2)</f>
        <v>104.08</v>
      </c>
      <c r="N33" s="51">
        <f>ROUND(R33*Belarus*(1-C48),2)</f>
        <v>115.27</v>
      </c>
      <c r="O33" s="52">
        <v>5528</v>
      </c>
      <c r="P33" s="52">
        <v>6047</v>
      </c>
      <c r="Q33" s="52">
        <v>3169</v>
      </c>
      <c r="R33" s="52">
        <v>3510</v>
      </c>
    </row>
    <row r="34" spans="1:18" ht="60" customHeight="1" x14ac:dyDescent="0.2">
      <c r="A34" s="35"/>
      <c r="B34" s="59"/>
      <c r="C34" s="34" t="s">
        <v>41</v>
      </c>
      <c r="D34" s="34" t="s">
        <v>30</v>
      </c>
      <c r="E34" s="34" t="s">
        <v>17</v>
      </c>
      <c r="F34" s="34" t="s">
        <v>17</v>
      </c>
      <c r="G34" s="34" t="s">
        <v>17</v>
      </c>
      <c r="H34" s="34" t="s">
        <v>17</v>
      </c>
      <c r="I34" s="34">
        <v>29.37</v>
      </c>
      <c r="J34" s="34">
        <v>40</v>
      </c>
      <c r="K34" s="34">
        <f>ROUND(O34*Belarus*(1-C48),2)</f>
        <v>216.06</v>
      </c>
      <c r="L34" s="34" t="s">
        <v>17</v>
      </c>
      <c r="M34" s="51">
        <f>ROUND(Q34*Belarus*(1-C48),2)</f>
        <v>123.06</v>
      </c>
      <c r="N34" s="51" t="s">
        <v>17</v>
      </c>
      <c r="O34" s="52">
        <v>6579</v>
      </c>
      <c r="P34" s="52" t="s">
        <v>17</v>
      </c>
      <c r="Q34" s="52">
        <v>3747</v>
      </c>
      <c r="R34" s="52" t="s">
        <v>17</v>
      </c>
    </row>
    <row r="35" spans="1:18" x14ac:dyDescent="0.2">
      <c r="A35" s="60" t="s">
        <v>45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1"/>
    </row>
    <row r="36" spans="1:18" x14ac:dyDescent="0.2">
      <c r="A36" s="62" t="s">
        <v>4</v>
      </c>
      <c r="B36" s="62"/>
      <c r="C36" s="62" t="s">
        <v>46</v>
      </c>
      <c r="D36" s="62"/>
      <c r="E36" s="62"/>
      <c r="F36" s="62"/>
      <c r="G36" s="62"/>
      <c r="H36" s="62"/>
      <c r="I36" s="62"/>
      <c r="J36" s="62"/>
      <c r="K36" s="62" t="s">
        <v>47</v>
      </c>
      <c r="L36" s="62"/>
      <c r="M36" s="62"/>
      <c r="N36" s="62"/>
      <c r="O36" s="61"/>
    </row>
    <row r="37" spans="1:18" ht="24.75" customHeight="1" x14ac:dyDescent="0.2">
      <c r="A37" s="63" t="s">
        <v>48</v>
      </c>
      <c r="B37" s="63"/>
      <c r="C37" s="63" t="s">
        <v>49</v>
      </c>
      <c r="D37" s="63"/>
      <c r="E37" s="63"/>
      <c r="F37" s="63"/>
      <c r="G37" s="63"/>
      <c r="H37" s="63"/>
      <c r="I37" s="63"/>
      <c r="J37" s="63"/>
      <c r="K37" s="64">
        <f>O37*Belarus</f>
        <v>522.10680000000002</v>
      </c>
      <c r="L37" s="64"/>
      <c r="M37" s="64"/>
      <c r="N37" s="64"/>
      <c r="O37" s="61">
        <v>13990</v>
      </c>
    </row>
    <row r="38" spans="1:18" ht="27.75" customHeight="1" x14ac:dyDescent="0.2">
      <c r="A38" s="63" t="s">
        <v>50</v>
      </c>
      <c r="B38" s="63"/>
      <c r="C38" s="63" t="s">
        <v>51</v>
      </c>
      <c r="D38" s="63"/>
      <c r="E38" s="63"/>
      <c r="F38" s="63"/>
      <c r="G38" s="63"/>
      <c r="H38" s="63"/>
      <c r="I38" s="63"/>
      <c r="J38" s="63"/>
      <c r="K38" s="64">
        <f>O38*Belarus</f>
        <v>559.42679999999996</v>
      </c>
      <c r="L38" s="64"/>
      <c r="M38" s="64"/>
      <c r="N38" s="64"/>
      <c r="O38" s="61">
        <v>14990</v>
      </c>
    </row>
    <row r="39" spans="1:18" ht="15" customHeight="1" x14ac:dyDescent="0.2">
      <c r="A39" s="63" t="s">
        <v>52</v>
      </c>
      <c r="B39" s="63"/>
      <c r="C39" s="63" t="s">
        <v>53</v>
      </c>
      <c r="D39" s="63"/>
      <c r="E39" s="63"/>
      <c r="F39" s="63"/>
      <c r="G39" s="63"/>
      <c r="H39" s="63"/>
      <c r="I39" s="63"/>
      <c r="J39" s="63"/>
      <c r="K39" s="64">
        <f>O39*Belarus</f>
        <v>596.74680000000001</v>
      </c>
      <c r="L39" s="64"/>
      <c r="M39" s="64"/>
      <c r="N39" s="64"/>
      <c r="O39" s="2">
        <v>15990</v>
      </c>
    </row>
    <row r="40" spans="1:18" x14ac:dyDescent="0.2">
      <c r="A40" s="63" t="s">
        <v>54</v>
      </c>
      <c r="B40" s="63"/>
      <c r="C40" s="63"/>
      <c r="D40" s="63"/>
      <c r="E40" s="63"/>
      <c r="F40" s="63"/>
      <c r="G40" s="63"/>
      <c r="H40" s="63"/>
      <c r="I40" s="63"/>
      <c r="J40" s="63"/>
      <c r="K40" s="64">
        <f>O40*Belarus</f>
        <v>596.74680000000001</v>
      </c>
      <c r="L40" s="64"/>
      <c r="M40" s="64"/>
      <c r="N40" s="64"/>
      <c r="O40" s="2">
        <v>15990</v>
      </c>
    </row>
    <row r="41" spans="1:18" x14ac:dyDescent="0.2">
      <c r="A41" s="60" t="s">
        <v>55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2"/>
    </row>
    <row r="42" spans="1:18" ht="15.75" customHeight="1" x14ac:dyDescent="0.2">
      <c r="A42" s="65" t="s">
        <v>56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2"/>
    </row>
    <row r="43" spans="1:18" ht="40.5" customHeight="1" x14ac:dyDescent="0.2">
      <c r="A43" s="66" t="s">
        <v>57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2"/>
    </row>
    <row r="44" spans="1:18" ht="18" customHeight="1" x14ac:dyDescent="0.2">
      <c r="A44" s="66" t="s">
        <v>58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2"/>
    </row>
    <row r="45" spans="1:18" ht="36.75" customHeight="1" x14ac:dyDescent="0.2">
      <c r="A45" s="68" t="s">
        <v>59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2"/>
    </row>
    <row r="46" spans="1:18" hidden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8" hidden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8" hidden="1" x14ac:dyDescent="0.2">
      <c r="A48" s="69" t="s">
        <v>60</v>
      </c>
      <c r="B48" s="69"/>
      <c r="C48" s="70">
        <v>0.12</v>
      </c>
      <c r="D48" s="7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4" hidden="1" x14ac:dyDescent="0.2">
      <c r="A49" s="69"/>
      <c r="B49" s="69"/>
      <c r="C49" s="7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s="73" customFormat="1" hidden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idden="1" x14ac:dyDescent="0.2">
      <c r="A51" s="73" t="s">
        <v>61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</row>
    <row r="52" spans="1:14" hidden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</sheetData>
  <sheetProtection formatCells="0" formatColumns="0" formatRows="0" insertColumns="0" insertRows="0" insertHyperlinks="0" deleteColumns="0" deleteRows="0" sort="0" autoFilter="0" pivotTables="0"/>
  <mergeCells count="76">
    <mergeCell ref="A42:N42"/>
    <mergeCell ref="A43:N43"/>
    <mergeCell ref="A44:N44"/>
    <mergeCell ref="A45:N45"/>
    <mergeCell ref="A48:B49"/>
    <mergeCell ref="C48:C49"/>
    <mergeCell ref="A39:B39"/>
    <mergeCell ref="C39:J40"/>
    <mergeCell ref="K39:N39"/>
    <mergeCell ref="A40:B40"/>
    <mergeCell ref="K40:N40"/>
    <mergeCell ref="A41:N41"/>
    <mergeCell ref="A37:B37"/>
    <mergeCell ref="C37:J37"/>
    <mergeCell ref="K37:N37"/>
    <mergeCell ref="A38:B38"/>
    <mergeCell ref="C38:J38"/>
    <mergeCell ref="K38:N38"/>
    <mergeCell ref="A32:A34"/>
    <mergeCell ref="B32:B34"/>
    <mergeCell ref="A35:N35"/>
    <mergeCell ref="A36:B36"/>
    <mergeCell ref="C36:J36"/>
    <mergeCell ref="K36:N36"/>
    <mergeCell ref="O16:P16"/>
    <mergeCell ref="Q16:R16"/>
    <mergeCell ref="A18:A26"/>
    <mergeCell ref="B18:B26"/>
    <mergeCell ref="A27:A31"/>
    <mergeCell ref="B27:B31"/>
    <mergeCell ref="A15:N15"/>
    <mergeCell ref="A16:A17"/>
    <mergeCell ref="B16:B17"/>
    <mergeCell ref="C16:C17"/>
    <mergeCell ref="D16:G17"/>
    <mergeCell ref="H16:H17"/>
    <mergeCell ref="I16:I17"/>
    <mergeCell ref="J16:J17"/>
    <mergeCell ref="K16:L16"/>
    <mergeCell ref="M16:N16"/>
    <mergeCell ref="B12:B14"/>
    <mergeCell ref="D12:G12"/>
    <mergeCell ref="K12:L12"/>
    <mergeCell ref="M12:N12"/>
    <mergeCell ref="D13:G13"/>
    <mergeCell ref="K13:L13"/>
    <mergeCell ref="M13:N13"/>
    <mergeCell ref="D14:G14"/>
    <mergeCell ref="K14:L14"/>
    <mergeCell ref="M14:N14"/>
    <mergeCell ref="D10:G10"/>
    <mergeCell ref="K10:L10"/>
    <mergeCell ref="M10:N10"/>
    <mergeCell ref="D11:G11"/>
    <mergeCell ref="K11:L11"/>
    <mergeCell ref="M11:N11"/>
    <mergeCell ref="J6:J7"/>
    <mergeCell ref="K6:N6"/>
    <mergeCell ref="K7:L7"/>
    <mergeCell ref="M7:N7"/>
    <mergeCell ref="A8:N8"/>
    <mergeCell ref="A9:A14"/>
    <mergeCell ref="B9:B11"/>
    <mergeCell ref="D9:G9"/>
    <mergeCell ref="K9:L9"/>
    <mergeCell ref="M9:N9"/>
    <mergeCell ref="A1:D1"/>
    <mergeCell ref="A2:F2"/>
    <mergeCell ref="A3:J3"/>
    <mergeCell ref="A4:J4"/>
    <mergeCell ref="A6:A7"/>
    <mergeCell ref="B6:B7"/>
    <mergeCell ref="C6:C7"/>
    <mergeCell ref="D6:G7"/>
    <mergeCell ref="H6:H7"/>
    <mergeCell ref="I6:I7"/>
  </mergeCells>
  <printOptions horizontalCentered="1"/>
  <pageMargins left="0" right="0" top="0.47244094488188981" bottom="0" header="0" footer="0"/>
  <pageSetup paperSize="9" scale="41" orientation="landscape" horizontalDpi="300" verticalDpi="300" r:id="rId1"/>
  <headerFooter scaleWithDoc="0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27321-F8B0-4E64-93B5-F5F027117373}">
  <sheetPr>
    <tabColor rgb="FF99CC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E4E9A-B1C3-4142-989A-6F7989016AF3}">
  <sheetPr>
    <tabColor rgb="FF99CC00"/>
    <pageSetUpPr fitToPage="1"/>
  </sheetPr>
  <dimension ref="A1:U98"/>
  <sheetViews>
    <sheetView zoomScale="75" zoomScaleNormal="75" zoomScaleSheetLayoutView="75" workbookViewId="0">
      <selection activeCell="A2" sqref="A2:P2"/>
    </sheetView>
  </sheetViews>
  <sheetFormatPr defaultRowHeight="12.75" x14ac:dyDescent="0.2"/>
  <cols>
    <col min="1" max="1" width="24" style="61" customWidth="1"/>
    <col min="2" max="2" width="30.28515625" style="61" customWidth="1"/>
    <col min="3" max="3" width="25" style="61" customWidth="1"/>
    <col min="4" max="4" width="11.42578125" style="61" customWidth="1"/>
    <col min="5" max="5" width="26" style="61" customWidth="1"/>
    <col min="6" max="6" width="12" style="61" customWidth="1"/>
    <col min="7" max="7" width="8.28515625" style="61" customWidth="1"/>
    <col min="8" max="9" width="11.140625" style="61" customWidth="1"/>
    <col min="10" max="10" width="11.140625" style="61" hidden="1" customWidth="1"/>
    <col min="11" max="11" width="2.7109375" style="61" customWidth="1"/>
    <col min="12" max="12" width="25.28515625" style="61" customWidth="1"/>
    <col min="13" max="13" width="20.5703125" style="61" customWidth="1"/>
    <col min="14" max="14" width="28.42578125" style="61" customWidth="1"/>
    <col min="15" max="15" width="15.42578125" style="61" customWidth="1"/>
    <col min="16" max="16" width="26.5703125" style="61" customWidth="1"/>
    <col min="17" max="17" width="11.7109375" style="61" customWidth="1"/>
    <col min="18" max="18" width="12.7109375" style="61" customWidth="1"/>
    <col min="19" max="19" width="16.42578125" style="61" customWidth="1"/>
    <col min="20" max="20" width="13.42578125" style="2" customWidth="1"/>
    <col min="21" max="21" width="9.140625" style="78" hidden="1" customWidth="1"/>
    <col min="22" max="256" width="9.140625" style="61"/>
    <col min="257" max="257" width="24" style="61" customWidth="1"/>
    <col min="258" max="258" width="30.28515625" style="61" customWidth="1"/>
    <col min="259" max="259" width="25" style="61" customWidth="1"/>
    <col min="260" max="260" width="11.42578125" style="61" customWidth="1"/>
    <col min="261" max="261" width="26" style="61" customWidth="1"/>
    <col min="262" max="262" width="12" style="61" customWidth="1"/>
    <col min="263" max="263" width="8.28515625" style="61" customWidth="1"/>
    <col min="264" max="265" width="11.140625" style="61" customWidth="1"/>
    <col min="266" max="266" width="0" style="61" hidden="1" customWidth="1"/>
    <col min="267" max="267" width="2.7109375" style="61" customWidth="1"/>
    <col min="268" max="268" width="25.28515625" style="61" customWidth="1"/>
    <col min="269" max="269" width="20.5703125" style="61" customWidth="1"/>
    <col min="270" max="270" width="28.42578125" style="61" customWidth="1"/>
    <col min="271" max="271" width="15.42578125" style="61" customWidth="1"/>
    <col min="272" max="272" width="26.5703125" style="61" customWidth="1"/>
    <col min="273" max="273" width="11.7109375" style="61" customWidth="1"/>
    <col min="274" max="274" width="12.7109375" style="61" customWidth="1"/>
    <col min="275" max="275" width="16.42578125" style="61" customWidth="1"/>
    <col min="276" max="276" width="13.42578125" style="61" customWidth="1"/>
    <col min="277" max="277" width="0" style="61" hidden="1" customWidth="1"/>
    <col min="278" max="512" width="9.140625" style="61"/>
    <col min="513" max="513" width="24" style="61" customWidth="1"/>
    <col min="514" max="514" width="30.28515625" style="61" customWidth="1"/>
    <col min="515" max="515" width="25" style="61" customWidth="1"/>
    <col min="516" max="516" width="11.42578125" style="61" customWidth="1"/>
    <col min="517" max="517" width="26" style="61" customWidth="1"/>
    <col min="518" max="518" width="12" style="61" customWidth="1"/>
    <col min="519" max="519" width="8.28515625" style="61" customWidth="1"/>
    <col min="520" max="521" width="11.140625" style="61" customWidth="1"/>
    <col min="522" max="522" width="0" style="61" hidden="1" customWidth="1"/>
    <col min="523" max="523" width="2.7109375" style="61" customWidth="1"/>
    <col min="524" max="524" width="25.28515625" style="61" customWidth="1"/>
    <col min="525" max="525" width="20.5703125" style="61" customWidth="1"/>
    <col min="526" max="526" width="28.42578125" style="61" customWidth="1"/>
    <col min="527" max="527" width="15.42578125" style="61" customWidth="1"/>
    <col min="528" max="528" width="26.5703125" style="61" customWidth="1"/>
    <col min="529" max="529" width="11.7109375" style="61" customWidth="1"/>
    <col min="530" max="530" width="12.7109375" style="61" customWidth="1"/>
    <col min="531" max="531" width="16.42578125" style="61" customWidth="1"/>
    <col min="532" max="532" width="13.42578125" style="61" customWidth="1"/>
    <col min="533" max="533" width="0" style="61" hidden="1" customWidth="1"/>
    <col min="534" max="768" width="9.140625" style="61"/>
    <col min="769" max="769" width="24" style="61" customWidth="1"/>
    <col min="770" max="770" width="30.28515625" style="61" customWidth="1"/>
    <col min="771" max="771" width="25" style="61" customWidth="1"/>
    <col min="772" max="772" width="11.42578125" style="61" customWidth="1"/>
    <col min="773" max="773" width="26" style="61" customWidth="1"/>
    <col min="774" max="774" width="12" style="61" customWidth="1"/>
    <col min="775" max="775" width="8.28515625" style="61" customWidth="1"/>
    <col min="776" max="777" width="11.140625" style="61" customWidth="1"/>
    <col min="778" max="778" width="0" style="61" hidden="1" customWidth="1"/>
    <col min="779" max="779" width="2.7109375" style="61" customWidth="1"/>
    <col min="780" max="780" width="25.28515625" style="61" customWidth="1"/>
    <col min="781" max="781" width="20.5703125" style="61" customWidth="1"/>
    <col min="782" max="782" width="28.42578125" style="61" customWidth="1"/>
    <col min="783" max="783" width="15.42578125" style="61" customWidth="1"/>
    <col min="784" max="784" width="26.5703125" style="61" customWidth="1"/>
    <col min="785" max="785" width="11.7109375" style="61" customWidth="1"/>
    <col min="786" max="786" width="12.7109375" style="61" customWidth="1"/>
    <col min="787" max="787" width="16.42578125" style="61" customWidth="1"/>
    <col min="788" max="788" width="13.42578125" style="61" customWidth="1"/>
    <col min="789" max="789" width="0" style="61" hidden="1" customWidth="1"/>
    <col min="790" max="1024" width="9.140625" style="61"/>
    <col min="1025" max="1025" width="24" style="61" customWidth="1"/>
    <col min="1026" max="1026" width="30.28515625" style="61" customWidth="1"/>
    <col min="1027" max="1027" width="25" style="61" customWidth="1"/>
    <col min="1028" max="1028" width="11.42578125" style="61" customWidth="1"/>
    <col min="1029" max="1029" width="26" style="61" customWidth="1"/>
    <col min="1030" max="1030" width="12" style="61" customWidth="1"/>
    <col min="1031" max="1031" width="8.28515625" style="61" customWidth="1"/>
    <col min="1032" max="1033" width="11.140625" style="61" customWidth="1"/>
    <col min="1034" max="1034" width="0" style="61" hidden="1" customWidth="1"/>
    <col min="1035" max="1035" width="2.7109375" style="61" customWidth="1"/>
    <col min="1036" max="1036" width="25.28515625" style="61" customWidth="1"/>
    <col min="1037" max="1037" width="20.5703125" style="61" customWidth="1"/>
    <col min="1038" max="1038" width="28.42578125" style="61" customWidth="1"/>
    <col min="1039" max="1039" width="15.42578125" style="61" customWidth="1"/>
    <col min="1040" max="1040" width="26.5703125" style="61" customWidth="1"/>
    <col min="1041" max="1041" width="11.7109375" style="61" customWidth="1"/>
    <col min="1042" max="1042" width="12.7109375" style="61" customWidth="1"/>
    <col min="1043" max="1043" width="16.42578125" style="61" customWidth="1"/>
    <col min="1044" max="1044" width="13.42578125" style="61" customWidth="1"/>
    <col min="1045" max="1045" width="0" style="61" hidden="1" customWidth="1"/>
    <col min="1046" max="1280" width="9.140625" style="61"/>
    <col min="1281" max="1281" width="24" style="61" customWidth="1"/>
    <col min="1282" max="1282" width="30.28515625" style="61" customWidth="1"/>
    <col min="1283" max="1283" width="25" style="61" customWidth="1"/>
    <col min="1284" max="1284" width="11.42578125" style="61" customWidth="1"/>
    <col min="1285" max="1285" width="26" style="61" customWidth="1"/>
    <col min="1286" max="1286" width="12" style="61" customWidth="1"/>
    <col min="1287" max="1287" width="8.28515625" style="61" customWidth="1"/>
    <col min="1288" max="1289" width="11.140625" style="61" customWidth="1"/>
    <col min="1290" max="1290" width="0" style="61" hidden="1" customWidth="1"/>
    <col min="1291" max="1291" width="2.7109375" style="61" customWidth="1"/>
    <col min="1292" max="1292" width="25.28515625" style="61" customWidth="1"/>
    <col min="1293" max="1293" width="20.5703125" style="61" customWidth="1"/>
    <col min="1294" max="1294" width="28.42578125" style="61" customWidth="1"/>
    <col min="1295" max="1295" width="15.42578125" style="61" customWidth="1"/>
    <col min="1296" max="1296" width="26.5703125" style="61" customWidth="1"/>
    <col min="1297" max="1297" width="11.7109375" style="61" customWidth="1"/>
    <col min="1298" max="1298" width="12.7109375" style="61" customWidth="1"/>
    <col min="1299" max="1299" width="16.42578125" style="61" customWidth="1"/>
    <col min="1300" max="1300" width="13.42578125" style="61" customWidth="1"/>
    <col min="1301" max="1301" width="0" style="61" hidden="1" customWidth="1"/>
    <col min="1302" max="1536" width="9.140625" style="61"/>
    <col min="1537" max="1537" width="24" style="61" customWidth="1"/>
    <col min="1538" max="1538" width="30.28515625" style="61" customWidth="1"/>
    <col min="1539" max="1539" width="25" style="61" customWidth="1"/>
    <col min="1540" max="1540" width="11.42578125" style="61" customWidth="1"/>
    <col min="1541" max="1541" width="26" style="61" customWidth="1"/>
    <col min="1542" max="1542" width="12" style="61" customWidth="1"/>
    <col min="1543" max="1543" width="8.28515625" style="61" customWidth="1"/>
    <col min="1544" max="1545" width="11.140625" style="61" customWidth="1"/>
    <col min="1546" max="1546" width="0" style="61" hidden="1" customWidth="1"/>
    <col min="1547" max="1547" width="2.7109375" style="61" customWidth="1"/>
    <col min="1548" max="1548" width="25.28515625" style="61" customWidth="1"/>
    <col min="1549" max="1549" width="20.5703125" style="61" customWidth="1"/>
    <col min="1550" max="1550" width="28.42578125" style="61" customWidth="1"/>
    <col min="1551" max="1551" width="15.42578125" style="61" customWidth="1"/>
    <col min="1552" max="1552" width="26.5703125" style="61" customWidth="1"/>
    <col min="1553" max="1553" width="11.7109375" style="61" customWidth="1"/>
    <col min="1554" max="1554" width="12.7109375" style="61" customWidth="1"/>
    <col min="1555" max="1555" width="16.42578125" style="61" customWidth="1"/>
    <col min="1556" max="1556" width="13.42578125" style="61" customWidth="1"/>
    <col min="1557" max="1557" width="0" style="61" hidden="1" customWidth="1"/>
    <col min="1558" max="1792" width="9.140625" style="61"/>
    <col min="1793" max="1793" width="24" style="61" customWidth="1"/>
    <col min="1794" max="1794" width="30.28515625" style="61" customWidth="1"/>
    <col min="1795" max="1795" width="25" style="61" customWidth="1"/>
    <col min="1796" max="1796" width="11.42578125" style="61" customWidth="1"/>
    <col min="1797" max="1797" width="26" style="61" customWidth="1"/>
    <col min="1798" max="1798" width="12" style="61" customWidth="1"/>
    <col min="1799" max="1799" width="8.28515625" style="61" customWidth="1"/>
    <col min="1800" max="1801" width="11.140625" style="61" customWidth="1"/>
    <col min="1802" max="1802" width="0" style="61" hidden="1" customWidth="1"/>
    <col min="1803" max="1803" width="2.7109375" style="61" customWidth="1"/>
    <col min="1804" max="1804" width="25.28515625" style="61" customWidth="1"/>
    <col min="1805" max="1805" width="20.5703125" style="61" customWidth="1"/>
    <col min="1806" max="1806" width="28.42578125" style="61" customWidth="1"/>
    <col min="1807" max="1807" width="15.42578125" style="61" customWidth="1"/>
    <col min="1808" max="1808" width="26.5703125" style="61" customWidth="1"/>
    <col min="1809" max="1809" width="11.7109375" style="61" customWidth="1"/>
    <col min="1810" max="1810" width="12.7109375" style="61" customWidth="1"/>
    <col min="1811" max="1811" width="16.42578125" style="61" customWidth="1"/>
    <col min="1812" max="1812" width="13.42578125" style="61" customWidth="1"/>
    <col min="1813" max="1813" width="0" style="61" hidden="1" customWidth="1"/>
    <col min="1814" max="2048" width="9.140625" style="61"/>
    <col min="2049" max="2049" width="24" style="61" customWidth="1"/>
    <col min="2050" max="2050" width="30.28515625" style="61" customWidth="1"/>
    <col min="2051" max="2051" width="25" style="61" customWidth="1"/>
    <col min="2052" max="2052" width="11.42578125" style="61" customWidth="1"/>
    <col min="2053" max="2053" width="26" style="61" customWidth="1"/>
    <col min="2054" max="2054" width="12" style="61" customWidth="1"/>
    <col min="2055" max="2055" width="8.28515625" style="61" customWidth="1"/>
    <col min="2056" max="2057" width="11.140625" style="61" customWidth="1"/>
    <col min="2058" max="2058" width="0" style="61" hidden="1" customWidth="1"/>
    <col min="2059" max="2059" width="2.7109375" style="61" customWidth="1"/>
    <col min="2060" max="2060" width="25.28515625" style="61" customWidth="1"/>
    <col min="2061" max="2061" width="20.5703125" style="61" customWidth="1"/>
    <col min="2062" max="2062" width="28.42578125" style="61" customWidth="1"/>
    <col min="2063" max="2063" width="15.42578125" style="61" customWidth="1"/>
    <col min="2064" max="2064" width="26.5703125" style="61" customWidth="1"/>
    <col min="2065" max="2065" width="11.7109375" style="61" customWidth="1"/>
    <col min="2066" max="2066" width="12.7109375" style="61" customWidth="1"/>
    <col min="2067" max="2067" width="16.42578125" style="61" customWidth="1"/>
    <col min="2068" max="2068" width="13.42578125" style="61" customWidth="1"/>
    <col min="2069" max="2069" width="0" style="61" hidden="1" customWidth="1"/>
    <col min="2070" max="2304" width="9.140625" style="61"/>
    <col min="2305" max="2305" width="24" style="61" customWidth="1"/>
    <col min="2306" max="2306" width="30.28515625" style="61" customWidth="1"/>
    <col min="2307" max="2307" width="25" style="61" customWidth="1"/>
    <col min="2308" max="2308" width="11.42578125" style="61" customWidth="1"/>
    <col min="2309" max="2309" width="26" style="61" customWidth="1"/>
    <col min="2310" max="2310" width="12" style="61" customWidth="1"/>
    <col min="2311" max="2311" width="8.28515625" style="61" customWidth="1"/>
    <col min="2312" max="2313" width="11.140625" style="61" customWidth="1"/>
    <col min="2314" max="2314" width="0" style="61" hidden="1" customWidth="1"/>
    <col min="2315" max="2315" width="2.7109375" style="61" customWidth="1"/>
    <col min="2316" max="2316" width="25.28515625" style="61" customWidth="1"/>
    <col min="2317" max="2317" width="20.5703125" style="61" customWidth="1"/>
    <col min="2318" max="2318" width="28.42578125" style="61" customWidth="1"/>
    <col min="2319" max="2319" width="15.42578125" style="61" customWidth="1"/>
    <col min="2320" max="2320" width="26.5703125" style="61" customWidth="1"/>
    <col min="2321" max="2321" width="11.7109375" style="61" customWidth="1"/>
    <col min="2322" max="2322" width="12.7109375" style="61" customWidth="1"/>
    <col min="2323" max="2323" width="16.42578125" style="61" customWidth="1"/>
    <col min="2324" max="2324" width="13.42578125" style="61" customWidth="1"/>
    <col min="2325" max="2325" width="0" style="61" hidden="1" customWidth="1"/>
    <col min="2326" max="2560" width="9.140625" style="61"/>
    <col min="2561" max="2561" width="24" style="61" customWidth="1"/>
    <col min="2562" max="2562" width="30.28515625" style="61" customWidth="1"/>
    <col min="2563" max="2563" width="25" style="61" customWidth="1"/>
    <col min="2564" max="2564" width="11.42578125" style="61" customWidth="1"/>
    <col min="2565" max="2565" width="26" style="61" customWidth="1"/>
    <col min="2566" max="2566" width="12" style="61" customWidth="1"/>
    <col min="2567" max="2567" width="8.28515625" style="61" customWidth="1"/>
    <col min="2568" max="2569" width="11.140625" style="61" customWidth="1"/>
    <col min="2570" max="2570" width="0" style="61" hidden="1" customWidth="1"/>
    <col min="2571" max="2571" width="2.7109375" style="61" customWidth="1"/>
    <col min="2572" max="2572" width="25.28515625" style="61" customWidth="1"/>
    <col min="2573" max="2573" width="20.5703125" style="61" customWidth="1"/>
    <col min="2574" max="2574" width="28.42578125" style="61" customWidth="1"/>
    <col min="2575" max="2575" width="15.42578125" style="61" customWidth="1"/>
    <col min="2576" max="2576" width="26.5703125" style="61" customWidth="1"/>
    <col min="2577" max="2577" width="11.7109375" style="61" customWidth="1"/>
    <col min="2578" max="2578" width="12.7109375" style="61" customWidth="1"/>
    <col min="2579" max="2579" width="16.42578125" style="61" customWidth="1"/>
    <col min="2580" max="2580" width="13.42578125" style="61" customWidth="1"/>
    <col min="2581" max="2581" width="0" style="61" hidden="1" customWidth="1"/>
    <col min="2582" max="2816" width="9.140625" style="61"/>
    <col min="2817" max="2817" width="24" style="61" customWidth="1"/>
    <col min="2818" max="2818" width="30.28515625" style="61" customWidth="1"/>
    <col min="2819" max="2819" width="25" style="61" customWidth="1"/>
    <col min="2820" max="2820" width="11.42578125" style="61" customWidth="1"/>
    <col min="2821" max="2821" width="26" style="61" customWidth="1"/>
    <col min="2822" max="2822" width="12" style="61" customWidth="1"/>
    <col min="2823" max="2823" width="8.28515625" style="61" customWidth="1"/>
    <col min="2824" max="2825" width="11.140625" style="61" customWidth="1"/>
    <col min="2826" max="2826" width="0" style="61" hidden="1" customWidth="1"/>
    <col min="2827" max="2827" width="2.7109375" style="61" customWidth="1"/>
    <col min="2828" max="2828" width="25.28515625" style="61" customWidth="1"/>
    <col min="2829" max="2829" width="20.5703125" style="61" customWidth="1"/>
    <col min="2830" max="2830" width="28.42578125" style="61" customWidth="1"/>
    <col min="2831" max="2831" width="15.42578125" style="61" customWidth="1"/>
    <col min="2832" max="2832" width="26.5703125" style="61" customWidth="1"/>
    <col min="2833" max="2833" width="11.7109375" style="61" customWidth="1"/>
    <col min="2834" max="2834" width="12.7109375" style="61" customWidth="1"/>
    <col min="2835" max="2835" width="16.42578125" style="61" customWidth="1"/>
    <col min="2836" max="2836" width="13.42578125" style="61" customWidth="1"/>
    <col min="2837" max="2837" width="0" style="61" hidden="1" customWidth="1"/>
    <col min="2838" max="3072" width="9.140625" style="61"/>
    <col min="3073" max="3073" width="24" style="61" customWidth="1"/>
    <col min="3074" max="3074" width="30.28515625" style="61" customWidth="1"/>
    <col min="3075" max="3075" width="25" style="61" customWidth="1"/>
    <col min="3076" max="3076" width="11.42578125" style="61" customWidth="1"/>
    <col min="3077" max="3077" width="26" style="61" customWidth="1"/>
    <col min="3078" max="3078" width="12" style="61" customWidth="1"/>
    <col min="3079" max="3079" width="8.28515625" style="61" customWidth="1"/>
    <col min="3080" max="3081" width="11.140625" style="61" customWidth="1"/>
    <col min="3082" max="3082" width="0" style="61" hidden="1" customWidth="1"/>
    <col min="3083" max="3083" width="2.7109375" style="61" customWidth="1"/>
    <col min="3084" max="3084" width="25.28515625" style="61" customWidth="1"/>
    <col min="3085" max="3085" width="20.5703125" style="61" customWidth="1"/>
    <col min="3086" max="3086" width="28.42578125" style="61" customWidth="1"/>
    <col min="3087" max="3087" width="15.42578125" style="61" customWidth="1"/>
    <col min="3088" max="3088" width="26.5703125" style="61" customWidth="1"/>
    <col min="3089" max="3089" width="11.7109375" style="61" customWidth="1"/>
    <col min="3090" max="3090" width="12.7109375" style="61" customWidth="1"/>
    <col min="3091" max="3091" width="16.42578125" style="61" customWidth="1"/>
    <col min="3092" max="3092" width="13.42578125" style="61" customWidth="1"/>
    <col min="3093" max="3093" width="0" style="61" hidden="1" customWidth="1"/>
    <col min="3094" max="3328" width="9.140625" style="61"/>
    <col min="3329" max="3329" width="24" style="61" customWidth="1"/>
    <col min="3330" max="3330" width="30.28515625" style="61" customWidth="1"/>
    <col min="3331" max="3331" width="25" style="61" customWidth="1"/>
    <col min="3332" max="3332" width="11.42578125" style="61" customWidth="1"/>
    <col min="3333" max="3333" width="26" style="61" customWidth="1"/>
    <col min="3334" max="3334" width="12" style="61" customWidth="1"/>
    <col min="3335" max="3335" width="8.28515625" style="61" customWidth="1"/>
    <col min="3336" max="3337" width="11.140625" style="61" customWidth="1"/>
    <col min="3338" max="3338" width="0" style="61" hidden="1" customWidth="1"/>
    <col min="3339" max="3339" width="2.7109375" style="61" customWidth="1"/>
    <col min="3340" max="3340" width="25.28515625" style="61" customWidth="1"/>
    <col min="3341" max="3341" width="20.5703125" style="61" customWidth="1"/>
    <col min="3342" max="3342" width="28.42578125" style="61" customWidth="1"/>
    <col min="3343" max="3343" width="15.42578125" style="61" customWidth="1"/>
    <col min="3344" max="3344" width="26.5703125" style="61" customWidth="1"/>
    <col min="3345" max="3345" width="11.7109375" style="61" customWidth="1"/>
    <col min="3346" max="3346" width="12.7109375" style="61" customWidth="1"/>
    <col min="3347" max="3347" width="16.42578125" style="61" customWidth="1"/>
    <col min="3348" max="3348" width="13.42578125" style="61" customWidth="1"/>
    <col min="3349" max="3349" width="0" style="61" hidden="1" customWidth="1"/>
    <col min="3350" max="3584" width="9.140625" style="61"/>
    <col min="3585" max="3585" width="24" style="61" customWidth="1"/>
    <col min="3586" max="3586" width="30.28515625" style="61" customWidth="1"/>
    <col min="3587" max="3587" width="25" style="61" customWidth="1"/>
    <col min="3588" max="3588" width="11.42578125" style="61" customWidth="1"/>
    <col min="3589" max="3589" width="26" style="61" customWidth="1"/>
    <col min="3590" max="3590" width="12" style="61" customWidth="1"/>
    <col min="3591" max="3591" width="8.28515625" style="61" customWidth="1"/>
    <col min="3592" max="3593" width="11.140625" style="61" customWidth="1"/>
    <col min="3594" max="3594" width="0" style="61" hidden="1" customWidth="1"/>
    <col min="3595" max="3595" width="2.7109375" style="61" customWidth="1"/>
    <col min="3596" max="3596" width="25.28515625" style="61" customWidth="1"/>
    <col min="3597" max="3597" width="20.5703125" style="61" customWidth="1"/>
    <col min="3598" max="3598" width="28.42578125" style="61" customWidth="1"/>
    <col min="3599" max="3599" width="15.42578125" style="61" customWidth="1"/>
    <col min="3600" max="3600" width="26.5703125" style="61" customWidth="1"/>
    <col min="3601" max="3601" width="11.7109375" style="61" customWidth="1"/>
    <col min="3602" max="3602" width="12.7109375" style="61" customWidth="1"/>
    <col min="3603" max="3603" width="16.42578125" style="61" customWidth="1"/>
    <col min="3604" max="3604" width="13.42578125" style="61" customWidth="1"/>
    <col min="3605" max="3605" width="0" style="61" hidden="1" customWidth="1"/>
    <col min="3606" max="3840" width="9.140625" style="61"/>
    <col min="3841" max="3841" width="24" style="61" customWidth="1"/>
    <col min="3842" max="3842" width="30.28515625" style="61" customWidth="1"/>
    <col min="3843" max="3843" width="25" style="61" customWidth="1"/>
    <col min="3844" max="3844" width="11.42578125" style="61" customWidth="1"/>
    <col min="3845" max="3845" width="26" style="61" customWidth="1"/>
    <col min="3846" max="3846" width="12" style="61" customWidth="1"/>
    <col min="3847" max="3847" width="8.28515625" style="61" customWidth="1"/>
    <col min="3848" max="3849" width="11.140625" style="61" customWidth="1"/>
    <col min="3850" max="3850" width="0" style="61" hidden="1" customWidth="1"/>
    <col min="3851" max="3851" width="2.7109375" style="61" customWidth="1"/>
    <col min="3852" max="3852" width="25.28515625" style="61" customWidth="1"/>
    <col min="3853" max="3853" width="20.5703125" style="61" customWidth="1"/>
    <col min="3854" max="3854" width="28.42578125" style="61" customWidth="1"/>
    <col min="3855" max="3855" width="15.42578125" style="61" customWidth="1"/>
    <col min="3856" max="3856" width="26.5703125" style="61" customWidth="1"/>
    <col min="3857" max="3857" width="11.7109375" style="61" customWidth="1"/>
    <col min="3858" max="3858" width="12.7109375" style="61" customWidth="1"/>
    <col min="3859" max="3859" width="16.42578125" style="61" customWidth="1"/>
    <col min="3860" max="3860" width="13.42578125" style="61" customWidth="1"/>
    <col min="3861" max="3861" width="0" style="61" hidden="1" customWidth="1"/>
    <col min="3862" max="4096" width="9.140625" style="61"/>
    <col min="4097" max="4097" width="24" style="61" customWidth="1"/>
    <col min="4098" max="4098" width="30.28515625" style="61" customWidth="1"/>
    <col min="4099" max="4099" width="25" style="61" customWidth="1"/>
    <col min="4100" max="4100" width="11.42578125" style="61" customWidth="1"/>
    <col min="4101" max="4101" width="26" style="61" customWidth="1"/>
    <col min="4102" max="4102" width="12" style="61" customWidth="1"/>
    <col min="4103" max="4103" width="8.28515625" style="61" customWidth="1"/>
    <col min="4104" max="4105" width="11.140625" style="61" customWidth="1"/>
    <col min="4106" max="4106" width="0" style="61" hidden="1" customWidth="1"/>
    <col min="4107" max="4107" width="2.7109375" style="61" customWidth="1"/>
    <col min="4108" max="4108" width="25.28515625" style="61" customWidth="1"/>
    <col min="4109" max="4109" width="20.5703125" style="61" customWidth="1"/>
    <col min="4110" max="4110" width="28.42578125" style="61" customWidth="1"/>
    <col min="4111" max="4111" width="15.42578125" style="61" customWidth="1"/>
    <col min="4112" max="4112" width="26.5703125" style="61" customWidth="1"/>
    <col min="4113" max="4113" width="11.7109375" style="61" customWidth="1"/>
    <col min="4114" max="4114" width="12.7109375" style="61" customWidth="1"/>
    <col min="4115" max="4115" width="16.42578125" style="61" customWidth="1"/>
    <col min="4116" max="4116" width="13.42578125" style="61" customWidth="1"/>
    <col min="4117" max="4117" width="0" style="61" hidden="1" customWidth="1"/>
    <col min="4118" max="4352" width="9.140625" style="61"/>
    <col min="4353" max="4353" width="24" style="61" customWidth="1"/>
    <col min="4354" max="4354" width="30.28515625" style="61" customWidth="1"/>
    <col min="4355" max="4355" width="25" style="61" customWidth="1"/>
    <col min="4356" max="4356" width="11.42578125" style="61" customWidth="1"/>
    <col min="4357" max="4357" width="26" style="61" customWidth="1"/>
    <col min="4358" max="4358" width="12" style="61" customWidth="1"/>
    <col min="4359" max="4359" width="8.28515625" style="61" customWidth="1"/>
    <col min="4360" max="4361" width="11.140625" style="61" customWidth="1"/>
    <col min="4362" max="4362" width="0" style="61" hidden="1" customWidth="1"/>
    <col min="4363" max="4363" width="2.7109375" style="61" customWidth="1"/>
    <col min="4364" max="4364" width="25.28515625" style="61" customWidth="1"/>
    <col min="4365" max="4365" width="20.5703125" style="61" customWidth="1"/>
    <col min="4366" max="4366" width="28.42578125" style="61" customWidth="1"/>
    <col min="4367" max="4367" width="15.42578125" style="61" customWidth="1"/>
    <col min="4368" max="4368" width="26.5703125" style="61" customWidth="1"/>
    <col min="4369" max="4369" width="11.7109375" style="61" customWidth="1"/>
    <col min="4370" max="4370" width="12.7109375" style="61" customWidth="1"/>
    <col min="4371" max="4371" width="16.42578125" style="61" customWidth="1"/>
    <col min="4372" max="4372" width="13.42578125" style="61" customWidth="1"/>
    <col min="4373" max="4373" width="0" style="61" hidden="1" customWidth="1"/>
    <col min="4374" max="4608" width="9.140625" style="61"/>
    <col min="4609" max="4609" width="24" style="61" customWidth="1"/>
    <col min="4610" max="4610" width="30.28515625" style="61" customWidth="1"/>
    <col min="4611" max="4611" width="25" style="61" customWidth="1"/>
    <col min="4612" max="4612" width="11.42578125" style="61" customWidth="1"/>
    <col min="4613" max="4613" width="26" style="61" customWidth="1"/>
    <col min="4614" max="4614" width="12" style="61" customWidth="1"/>
    <col min="4615" max="4615" width="8.28515625" style="61" customWidth="1"/>
    <col min="4616" max="4617" width="11.140625" style="61" customWidth="1"/>
    <col min="4618" max="4618" width="0" style="61" hidden="1" customWidth="1"/>
    <col min="4619" max="4619" width="2.7109375" style="61" customWidth="1"/>
    <col min="4620" max="4620" width="25.28515625" style="61" customWidth="1"/>
    <col min="4621" max="4621" width="20.5703125" style="61" customWidth="1"/>
    <col min="4622" max="4622" width="28.42578125" style="61" customWidth="1"/>
    <col min="4623" max="4623" width="15.42578125" style="61" customWidth="1"/>
    <col min="4624" max="4624" width="26.5703125" style="61" customWidth="1"/>
    <col min="4625" max="4625" width="11.7109375" style="61" customWidth="1"/>
    <col min="4626" max="4626" width="12.7109375" style="61" customWidth="1"/>
    <col min="4627" max="4627" width="16.42578125" style="61" customWidth="1"/>
    <col min="4628" max="4628" width="13.42578125" style="61" customWidth="1"/>
    <col min="4629" max="4629" width="0" style="61" hidden="1" customWidth="1"/>
    <col min="4630" max="4864" width="9.140625" style="61"/>
    <col min="4865" max="4865" width="24" style="61" customWidth="1"/>
    <col min="4866" max="4866" width="30.28515625" style="61" customWidth="1"/>
    <col min="4867" max="4867" width="25" style="61" customWidth="1"/>
    <col min="4868" max="4868" width="11.42578125" style="61" customWidth="1"/>
    <col min="4869" max="4869" width="26" style="61" customWidth="1"/>
    <col min="4870" max="4870" width="12" style="61" customWidth="1"/>
    <col min="4871" max="4871" width="8.28515625" style="61" customWidth="1"/>
    <col min="4872" max="4873" width="11.140625" style="61" customWidth="1"/>
    <col min="4874" max="4874" width="0" style="61" hidden="1" customWidth="1"/>
    <col min="4875" max="4875" width="2.7109375" style="61" customWidth="1"/>
    <col min="4876" max="4876" width="25.28515625" style="61" customWidth="1"/>
    <col min="4877" max="4877" width="20.5703125" style="61" customWidth="1"/>
    <col min="4878" max="4878" width="28.42578125" style="61" customWidth="1"/>
    <col min="4879" max="4879" width="15.42578125" style="61" customWidth="1"/>
    <col min="4880" max="4880" width="26.5703125" style="61" customWidth="1"/>
    <col min="4881" max="4881" width="11.7109375" style="61" customWidth="1"/>
    <col min="4882" max="4882" width="12.7109375" style="61" customWidth="1"/>
    <col min="4883" max="4883" width="16.42578125" style="61" customWidth="1"/>
    <col min="4884" max="4884" width="13.42578125" style="61" customWidth="1"/>
    <col min="4885" max="4885" width="0" style="61" hidden="1" customWidth="1"/>
    <col min="4886" max="5120" width="9.140625" style="61"/>
    <col min="5121" max="5121" width="24" style="61" customWidth="1"/>
    <col min="5122" max="5122" width="30.28515625" style="61" customWidth="1"/>
    <col min="5123" max="5123" width="25" style="61" customWidth="1"/>
    <col min="5124" max="5124" width="11.42578125" style="61" customWidth="1"/>
    <col min="5125" max="5125" width="26" style="61" customWidth="1"/>
    <col min="5126" max="5126" width="12" style="61" customWidth="1"/>
    <col min="5127" max="5127" width="8.28515625" style="61" customWidth="1"/>
    <col min="5128" max="5129" width="11.140625" style="61" customWidth="1"/>
    <col min="5130" max="5130" width="0" style="61" hidden="1" customWidth="1"/>
    <col min="5131" max="5131" width="2.7109375" style="61" customWidth="1"/>
    <col min="5132" max="5132" width="25.28515625" style="61" customWidth="1"/>
    <col min="5133" max="5133" width="20.5703125" style="61" customWidth="1"/>
    <col min="5134" max="5134" width="28.42578125" style="61" customWidth="1"/>
    <col min="5135" max="5135" width="15.42578125" style="61" customWidth="1"/>
    <col min="5136" max="5136" width="26.5703125" style="61" customWidth="1"/>
    <col min="5137" max="5137" width="11.7109375" style="61" customWidth="1"/>
    <col min="5138" max="5138" width="12.7109375" style="61" customWidth="1"/>
    <col min="5139" max="5139" width="16.42578125" style="61" customWidth="1"/>
    <col min="5140" max="5140" width="13.42578125" style="61" customWidth="1"/>
    <col min="5141" max="5141" width="0" style="61" hidden="1" customWidth="1"/>
    <col min="5142" max="5376" width="9.140625" style="61"/>
    <col min="5377" max="5377" width="24" style="61" customWidth="1"/>
    <col min="5378" max="5378" width="30.28515625" style="61" customWidth="1"/>
    <col min="5379" max="5379" width="25" style="61" customWidth="1"/>
    <col min="5380" max="5380" width="11.42578125" style="61" customWidth="1"/>
    <col min="5381" max="5381" width="26" style="61" customWidth="1"/>
    <col min="5382" max="5382" width="12" style="61" customWidth="1"/>
    <col min="5383" max="5383" width="8.28515625" style="61" customWidth="1"/>
    <col min="5384" max="5385" width="11.140625" style="61" customWidth="1"/>
    <col min="5386" max="5386" width="0" style="61" hidden="1" customWidth="1"/>
    <col min="5387" max="5387" width="2.7109375" style="61" customWidth="1"/>
    <col min="5388" max="5388" width="25.28515625" style="61" customWidth="1"/>
    <col min="5389" max="5389" width="20.5703125" style="61" customWidth="1"/>
    <col min="5390" max="5390" width="28.42578125" style="61" customWidth="1"/>
    <col min="5391" max="5391" width="15.42578125" style="61" customWidth="1"/>
    <col min="5392" max="5392" width="26.5703125" style="61" customWidth="1"/>
    <col min="5393" max="5393" width="11.7109375" style="61" customWidth="1"/>
    <col min="5394" max="5394" width="12.7109375" style="61" customWidth="1"/>
    <col min="5395" max="5395" width="16.42578125" style="61" customWidth="1"/>
    <col min="5396" max="5396" width="13.42578125" style="61" customWidth="1"/>
    <col min="5397" max="5397" width="0" style="61" hidden="1" customWidth="1"/>
    <col min="5398" max="5632" width="9.140625" style="61"/>
    <col min="5633" max="5633" width="24" style="61" customWidth="1"/>
    <col min="5634" max="5634" width="30.28515625" style="61" customWidth="1"/>
    <col min="5635" max="5635" width="25" style="61" customWidth="1"/>
    <col min="5636" max="5636" width="11.42578125" style="61" customWidth="1"/>
    <col min="5637" max="5637" width="26" style="61" customWidth="1"/>
    <col min="5638" max="5638" width="12" style="61" customWidth="1"/>
    <col min="5639" max="5639" width="8.28515625" style="61" customWidth="1"/>
    <col min="5640" max="5641" width="11.140625" style="61" customWidth="1"/>
    <col min="5642" max="5642" width="0" style="61" hidden="1" customWidth="1"/>
    <col min="5643" max="5643" width="2.7109375" style="61" customWidth="1"/>
    <col min="5644" max="5644" width="25.28515625" style="61" customWidth="1"/>
    <col min="5645" max="5645" width="20.5703125" style="61" customWidth="1"/>
    <col min="5646" max="5646" width="28.42578125" style="61" customWidth="1"/>
    <col min="5647" max="5647" width="15.42578125" style="61" customWidth="1"/>
    <col min="5648" max="5648" width="26.5703125" style="61" customWidth="1"/>
    <col min="5649" max="5649" width="11.7109375" style="61" customWidth="1"/>
    <col min="5650" max="5650" width="12.7109375" style="61" customWidth="1"/>
    <col min="5651" max="5651" width="16.42578125" style="61" customWidth="1"/>
    <col min="5652" max="5652" width="13.42578125" style="61" customWidth="1"/>
    <col min="5653" max="5653" width="0" style="61" hidden="1" customWidth="1"/>
    <col min="5654" max="5888" width="9.140625" style="61"/>
    <col min="5889" max="5889" width="24" style="61" customWidth="1"/>
    <col min="5890" max="5890" width="30.28515625" style="61" customWidth="1"/>
    <col min="5891" max="5891" width="25" style="61" customWidth="1"/>
    <col min="5892" max="5892" width="11.42578125" style="61" customWidth="1"/>
    <col min="5893" max="5893" width="26" style="61" customWidth="1"/>
    <col min="5894" max="5894" width="12" style="61" customWidth="1"/>
    <col min="5895" max="5895" width="8.28515625" style="61" customWidth="1"/>
    <col min="5896" max="5897" width="11.140625" style="61" customWidth="1"/>
    <col min="5898" max="5898" width="0" style="61" hidden="1" customWidth="1"/>
    <col min="5899" max="5899" width="2.7109375" style="61" customWidth="1"/>
    <col min="5900" max="5900" width="25.28515625" style="61" customWidth="1"/>
    <col min="5901" max="5901" width="20.5703125" style="61" customWidth="1"/>
    <col min="5902" max="5902" width="28.42578125" style="61" customWidth="1"/>
    <col min="5903" max="5903" width="15.42578125" style="61" customWidth="1"/>
    <col min="5904" max="5904" width="26.5703125" style="61" customWidth="1"/>
    <col min="5905" max="5905" width="11.7109375" style="61" customWidth="1"/>
    <col min="5906" max="5906" width="12.7109375" style="61" customWidth="1"/>
    <col min="5907" max="5907" width="16.42578125" style="61" customWidth="1"/>
    <col min="5908" max="5908" width="13.42578125" style="61" customWidth="1"/>
    <col min="5909" max="5909" width="0" style="61" hidden="1" customWidth="1"/>
    <col min="5910" max="6144" width="9.140625" style="61"/>
    <col min="6145" max="6145" width="24" style="61" customWidth="1"/>
    <col min="6146" max="6146" width="30.28515625" style="61" customWidth="1"/>
    <col min="6147" max="6147" width="25" style="61" customWidth="1"/>
    <col min="6148" max="6148" width="11.42578125" style="61" customWidth="1"/>
    <col min="6149" max="6149" width="26" style="61" customWidth="1"/>
    <col min="6150" max="6150" width="12" style="61" customWidth="1"/>
    <col min="6151" max="6151" width="8.28515625" style="61" customWidth="1"/>
    <col min="6152" max="6153" width="11.140625" style="61" customWidth="1"/>
    <col min="6154" max="6154" width="0" style="61" hidden="1" customWidth="1"/>
    <col min="6155" max="6155" width="2.7109375" style="61" customWidth="1"/>
    <col min="6156" max="6156" width="25.28515625" style="61" customWidth="1"/>
    <col min="6157" max="6157" width="20.5703125" style="61" customWidth="1"/>
    <col min="6158" max="6158" width="28.42578125" style="61" customWidth="1"/>
    <col min="6159" max="6159" width="15.42578125" style="61" customWidth="1"/>
    <col min="6160" max="6160" width="26.5703125" style="61" customWidth="1"/>
    <col min="6161" max="6161" width="11.7109375" style="61" customWidth="1"/>
    <col min="6162" max="6162" width="12.7109375" style="61" customWidth="1"/>
    <col min="6163" max="6163" width="16.42578125" style="61" customWidth="1"/>
    <col min="6164" max="6164" width="13.42578125" style="61" customWidth="1"/>
    <col min="6165" max="6165" width="0" style="61" hidden="1" customWidth="1"/>
    <col min="6166" max="6400" width="9.140625" style="61"/>
    <col min="6401" max="6401" width="24" style="61" customWidth="1"/>
    <col min="6402" max="6402" width="30.28515625" style="61" customWidth="1"/>
    <col min="6403" max="6403" width="25" style="61" customWidth="1"/>
    <col min="6404" max="6404" width="11.42578125" style="61" customWidth="1"/>
    <col min="6405" max="6405" width="26" style="61" customWidth="1"/>
    <col min="6406" max="6406" width="12" style="61" customWidth="1"/>
    <col min="6407" max="6407" width="8.28515625" style="61" customWidth="1"/>
    <col min="6408" max="6409" width="11.140625" style="61" customWidth="1"/>
    <col min="6410" max="6410" width="0" style="61" hidden="1" customWidth="1"/>
    <col min="6411" max="6411" width="2.7109375" style="61" customWidth="1"/>
    <col min="6412" max="6412" width="25.28515625" style="61" customWidth="1"/>
    <col min="6413" max="6413" width="20.5703125" style="61" customWidth="1"/>
    <col min="6414" max="6414" width="28.42578125" style="61" customWidth="1"/>
    <col min="6415" max="6415" width="15.42578125" style="61" customWidth="1"/>
    <col min="6416" max="6416" width="26.5703125" style="61" customWidth="1"/>
    <col min="6417" max="6417" width="11.7109375" style="61" customWidth="1"/>
    <col min="6418" max="6418" width="12.7109375" style="61" customWidth="1"/>
    <col min="6419" max="6419" width="16.42578125" style="61" customWidth="1"/>
    <col min="6420" max="6420" width="13.42578125" style="61" customWidth="1"/>
    <col min="6421" max="6421" width="0" style="61" hidden="1" customWidth="1"/>
    <col min="6422" max="6656" width="9.140625" style="61"/>
    <col min="6657" max="6657" width="24" style="61" customWidth="1"/>
    <col min="6658" max="6658" width="30.28515625" style="61" customWidth="1"/>
    <col min="6659" max="6659" width="25" style="61" customWidth="1"/>
    <col min="6660" max="6660" width="11.42578125" style="61" customWidth="1"/>
    <col min="6661" max="6661" width="26" style="61" customWidth="1"/>
    <col min="6662" max="6662" width="12" style="61" customWidth="1"/>
    <col min="6663" max="6663" width="8.28515625" style="61" customWidth="1"/>
    <col min="6664" max="6665" width="11.140625" style="61" customWidth="1"/>
    <col min="6666" max="6666" width="0" style="61" hidden="1" customWidth="1"/>
    <col min="6667" max="6667" width="2.7109375" style="61" customWidth="1"/>
    <col min="6668" max="6668" width="25.28515625" style="61" customWidth="1"/>
    <col min="6669" max="6669" width="20.5703125" style="61" customWidth="1"/>
    <col min="6670" max="6670" width="28.42578125" style="61" customWidth="1"/>
    <col min="6671" max="6671" width="15.42578125" style="61" customWidth="1"/>
    <col min="6672" max="6672" width="26.5703125" style="61" customWidth="1"/>
    <col min="6673" max="6673" width="11.7109375" style="61" customWidth="1"/>
    <col min="6674" max="6674" width="12.7109375" style="61" customWidth="1"/>
    <col min="6675" max="6675" width="16.42578125" style="61" customWidth="1"/>
    <col min="6676" max="6676" width="13.42578125" style="61" customWidth="1"/>
    <col min="6677" max="6677" width="0" style="61" hidden="1" customWidth="1"/>
    <col min="6678" max="6912" width="9.140625" style="61"/>
    <col min="6913" max="6913" width="24" style="61" customWidth="1"/>
    <col min="6914" max="6914" width="30.28515625" style="61" customWidth="1"/>
    <col min="6915" max="6915" width="25" style="61" customWidth="1"/>
    <col min="6916" max="6916" width="11.42578125" style="61" customWidth="1"/>
    <col min="6917" max="6917" width="26" style="61" customWidth="1"/>
    <col min="6918" max="6918" width="12" style="61" customWidth="1"/>
    <col min="6919" max="6919" width="8.28515625" style="61" customWidth="1"/>
    <col min="6920" max="6921" width="11.140625" style="61" customWidth="1"/>
    <col min="6922" max="6922" width="0" style="61" hidden="1" customWidth="1"/>
    <col min="6923" max="6923" width="2.7109375" style="61" customWidth="1"/>
    <col min="6924" max="6924" width="25.28515625" style="61" customWidth="1"/>
    <col min="6925" max="6925" width="20.5703125" style="61" customWidth="1"/>
    <col min="6926" max="6926" width="28.42578125" style="61" customWidth="1"/>
    <col min="6927" max="6927" width="15.42578125" style="61" customWidth="1"/>
    <col min="6928" max="6928" width="26.5703125" style="61" customWidth="1"/>
    <col min="6929" max="6929" width="11.7109375" style="61" customWidth="1"/>
    <col min="6930" max="6930" width="12.7109375" style="61" customWidth="1"/>
    <col min="6931" max="6931" width="16.42578125" style="61" customWidth="1"/>
    <col min="6932" max="6932" width="13.42578125" style="61" customWidth="1"/>
    <col min="6933" max="6933" width="0" style="61" hidden="1" customWidth="1"/>
    <col min="6934" max="7168" width="9.140625" style="61"/>
    <col min="7169" max="7169" width="24" style="61" customWidth="1"/>
    <col min="7170" max="7170" width="30.28515625" style="61" customWidth="1"/>
    <col min="7171" max="7171" width="25" style="61" customWidth="1"/>
    <col min="7172" max="7172" width="11.42578125" style="61" customWidth="1"/>
    <col min="7173" max="7173" width="26" style="61" customWidth="1"/>
    <col min="7174" max="7174" width="12" style="61" customWidth="1"/>
    <col min="7175" max="7175" width="8.28515625" style="61" customWidth="1"/>
    <col min="7176" max="7177" width="11.140625" style="61" customWidth="1"/>
    <col min="7178" max="7178" width="0" style="61" hidden="1" customWidth="1"/>
    <col min="7179" max="7179" width="2.7109375" style="61" customWidth="1"/>
    <col min="7180" max="7180" width="25.28515625" style="61" customWidth="1"/>
    <col min="7181" max="7181" width="20.5703125" style="61" customWidth="1"/>
    <col min="7182" max="7182" width="28.42578125" style="61" customWidth="1"/>
    <col min="7183" max="7183" width="15.42578125" style="61" customWidth="1"/>
    <col min="7184" max="7184" width="26.5703125" style="61" customWidth="1"/>
    <col min="7185" max="7185" width="11.7109375" style="61" customWidth="1"/>
    <col min="7186" max="7186" width="12.7109375" style="61" customWidth="1"/>
    <col min="7187" max="7187" width="16.42578125" style="61" customWidth="1"/>
    <col min="7188" max="7188" width="13.42578125" style="61" customWidth="1"/>
    <col min="7189" max="7189" width="0" style="61" hidden="1" customWidth="1"/>
    <col min="7190" max="7424" width="9.140625" style="61"/>
    <col min="7425" max="7425" width="24" style="61" customWidth="1"/>
    <col min="7426" max="7426" width="30.28515625" style="61" customWidth="1"/>
    <col min="7427" max="7427" width="25" style="61" customWidth="1"/>
    <col min="7428" max="7428" width="11.42578125" style="61" customWidth="1"/>
    <col min="7429" max="7429" width="26" style="61" customWidth="1"/>
    <col min="7430" max="7430" width="12" style="61" customWidth="1"/>
    <col min="7431" max="7431" width="8.28515625" style="61" customWidth="1"/>
    <col min="7432" max="7433" width="11.140625" style="61" customWidth="1"/>
    <col min="7434" max="7434" width="0" style="61" hidden="1" customWidth="1"/>
    <col min="7435" max="7435" width="2.7109375" style="61" customWidth="1"/>
    <col min="7436" max="7436" width="25.28515625" style="61" customWidth="1"/>
    <col min="7437" max="7437" width="20.5703125" style="61" customWidth="1"/>
    <col min="7438" max="7438" width="28.42578125" style="61" customWidth="1"/>
    <col min="7439" max="7439" width="15.42578125" style="61" customWidth="1"/>
    <col min="7440" max="7440" width="26.5703125" style="61" customWidth="1"/>
    <col min="7441" max="7441" width="11.7109375" style="61" customWidth="1"/>
    <col min="7442" max="7442" width="12.7109375" style="61" customWidth="1"/>
    <col min="7443" max="7443" width="16.42578125" style="61" customWidth="1"/>
    <col min="7444" max="7444" width="13.42578125" style="61" customWidth="1"/>
    <col min="7445" max="7445" width="0" style="61" hidden="1" customWidth="1"/>
    <col min="7446" max="7680" width="9.140625" style="61"/>
    <col min="7681" max="7681" width="24" style="61" customWidth="1"/>
    <col min="7682" max="7682" width="30.28515625" style="61" customWidth="1"/>
    <col min="7683" max="7683" width="25" style="61" customWidth="1"/>
    <col min="7684" max="7684" width="11.42578125" style="61" customWidth="1"/>
    <col min="7685" max="7685" width="26" style="61" customWidth="1"/>
    <col min="7686" max="7686" width="12" style="61" customWidth="1"/>
    <col min="7687" max="7687" width="8.28515625" style="61" customWidth="1"/>
    <col min="7688" max="7689" width="11.140625" style="61" customWidth="1"/>
    <col min="7690" max="7690" width="0" style="61" hidden="1" customWidth="1"/>
    <col min="7691" max="7691" width="2.7109375" style="61" customWidth="1"/>
    <col min="7692" max="7692" width="25.28515625" style="61" customWidth="1"/>
    <col min="7693" max="7693" width="20.5703125" style="61" customWidth="1"/>
    <col min="7694" max="7694" width="28.42578125" style="61" customWidth="1"/>
    <col min="7695" max="7695" width="15.42578125" style="61" customWidth="1"/>
    <col min="7696" max="7696" width="26.5703125" style="61" customWidth="1"/>
    <col min="7697" max="7697" width="11.7109375" style="61" customWidth="1"/>
    <col min="7698" max="7698" width="12.7109375" style="61" customWidth="1"/>
    <col min="7699" max="7699" width="16.42578125" style="61" customWidth="1"/>
    <col min="7700" max="7700" width="13.42578125" style="61" customWidth="1"/>
    <col min="7701" max="7701" width="0" style="61" hidden="1" customWidth="1"/>
    <col min="7702" max="7936" width="9.140625" style="61"/>
    <col min="7937" max="7937" width="24" style="61" customWidth="1"/>
    <col min="7938" max="7938" width="30.28515625" style="61" customWidth="1"/>
    <col min="7939" max="7939" width="25" style="61" customWidth="1"/>
    <col min="7940" max="7940" width="11.42578125" style="61" customWidth="1"/>
    <col min="7941" max="7941" width="26" style="61" customWidth="1"/>
    <col min="7942" max="7942" width="12" style="61" customWidth="1"/>
    <col min="7943" max="7943" width="8.28515625" style="61" customWidth="1"/>
    <col min="7944" max="7945" width="11.140625" style="61" customWidth="1"/>
    <col min="7946" max="7946" width="0" style="61" hidden="1" customWidth="1"/>
    <col min="7947" max="7947" width="2.7109375" style="61" customWidth="1"/>
    <col min="7948" max="7948" width="25.28515625" style="61" customWidth="1"/>
    <col min="7949" max="7949" width="20.5703125" style="61" customWidth="1"/>
    <col min="7950" max="7950" width="28.42578125" style="61" customWidth="1"/>
    <col min="7951" max="7951" width="15.42578125" style="61" customWidth="1"/>
    <col min="7952" max="7952" width="26.5703125" style="61" customWidth="1"/>
    <col min="7953" max="7953" width="11.7109375" style="61" customWidth="1"/>
    <col min="7954" max="7954" width="12.7109375" style="61" customWidth="1"/>
    <col min="7955" max="7955" width="16.42578125" style="61" customWidth="1"/>
    <col min="7956" max="7956" width="13.42578125" style="61" customWidth="1"/>
    <col min="7957" max="7957" width="0" style="61" hidden="1" customWidth="1"/>
    <col min="7958" max="8192" width="9.140625" style="61"/>
    <col min="8193" max="8193" width="24" style="61" customWidth="1"/>
    <col min="8194" max="8194" width="30.28515625" style="61" customWidth="1"/>
    <col min="8195" max="8195" width="25" style="61" customWidth="1"/>
    <col min="8196" max="8196" width="11.42578125" style="61" customWidth="1"/>
    <col min="8197" max="8197" width="26" style="61" customWidth="1"/>
    <col min="8198" max="8198" width="12" style="61" customWidth="1"/>
    <col min="8199" max="8199" width="8.28515625" style="61" customWidth="1"/>
    <col min="8200" max="8201" width="11.140625" style="61" customWidth="1"/>
    <col min="8202" max="8202" width="0" style="61" hidden="1" customWidth="1"/>
    <col min="8203" max="8203" width="2.7109375" style="61" customWidth="1"/>
    <col min="8204" max="8204" width="25.28515625" style="61" customWidth="1"/>
    <col min="8205" max="8205" width="20.5703125" style="61" customWidth="1"/>
    <col min="8206" max="8206" width="28.42578125" style="61" customWidth="1"/>
    <col min="8207" max="8207" width="15.42578125" style="61" customWidth="1"/>
    <col min="8208" max="8208" width="26.5703125" style="61" customWidth="1"/>
    <col min="8209" max="8209" width="11.7109375" style="61" customWidth="1"/>
    <col min="8210" max="8210" width="12.7109375" style="61" customWidth="1"/>
    <col min="8211" max="8211" width="16.42578125" style="61" customWidth="1"/>
    <col min="8212" max="8212" width="13.42578125" style="61" customWidth="1"/>
    <col min="8213" max="8213" width="0" style="61" hidden="1" customWidth="1"/>
    <col min="8214" max="8448" width="9.140625" style="61"/>
    <col min="8449" max="8449" width="24" style="61" customWidth="1"/>
    <col min="8450" max="8450" width="30.28515625" style="61" customWidth="1"/>
    <col min="8451" max="8451" width="25" style="61" customWidth="1"/>
    <col min="8452" max="8452" width="11.42578125" style="61" customWidth="1"/>
    <col min="8453" max="8453" width="26" style="61" customWidth="1"/>
    <col min="8454" max="8454" width="12" style="61" customWidth="1"/>
    <col min="8455" max="8455" width="8.28515625" style="61" customWidth="1"/>
    <col min="8456" max="8457" width="11.140625" style="61" customWidth="1"/>
    <col min="8458" max="8458" width="0" style="61" hidden="1" customWidth="1"/>
    <col min="8459" max="8459" width="2.7109375" style="61" customWidth="1"/>
    <col min="8460" max="8460" width="25.28515625" style="61" customWidth="1"/>
    <col min="8461" max="8461" width="20.5703125" style="61" customWidth="1"/>
    <col min="8462" max="8462" width="28.42578125" style="61" customWidth="1"/>
    <col min="8463" max="8463" width="15.42578125" style="61" customWidth="1"/>
    <col min="8464" max="8464" width="26.5703125" style="61" customWidth="1"/>
    <col min="8465" max="8465" width="11.7109375" style="61" customWidth="1"/>
    <col min="8466" max="8466" width="12.7109375" style="61" customWidth="1"/>
    <col min="8467" max="8467" width="16.42578125" style="61" customWidth="1"/>
    <col min="8468" max="8468" width="13.42578125" style="61" customWidth="1"/>
    <col min="8469" max="8469" width="0" style="61" hidden="1" customWidth="1"/>
    <col min="8470" max="8704" width="9.140625" style="61"/>
    <col min="8705" max="8705" width="24" style="61" customWidth="1"/>
    <col min="8706" max="8706" width="30.28515625" style="61" customWidth="1"/>
    <col min="8707" max="8707" width="25" style="61" customWidth="1"/>
    <col min="8708" max="8708" width="11.42578125" style="61" customWidth="1"/>
    <col min="8709" max="8709" width="26" style="61" customWidth="1"/>
    <col min="8710" max="8710" width="12" style="61" customWidth="1"/>
    <col min="8711" max="8711" width="8.28515625" style="61" customWidth="1"/>
    <col min="8712" max="8713" width="11.140625" style="61" customWidth="1"/>
    <col min="8714" max="8714" width="0" style="61" hidden="1" customWidth="1"/>
    <col min="8715" max="8715" width="2.7109375" style="61" customWidth="1"/>
    <col min="8716" max="8716" width="25.28515625" style="61" customWidth="1"/>
    <col min="8717" max="8717" width="20.5703125" style="61" customWidth="1"/>
    <col min="8718" max="8718" width="28.42578125" style="61" customWidth="1"/>
    <col min="8719" max="8719" width="15.42578125" style="61" customWidth="1"/>
    <col min="8720" max="8720" width="26.5703125" style="61" customWidth="1"/>
    <col min="8721" max="8721" width="11.7109375" style="61" customWidth="1"/>
    <col min="8722" max="8722" width="12.7109375" style="61" customWidth="1"/>
    <col min="8723" max="8723" width="16.42578125" style="61" customWidth="1"/>
    <col min="8724" max="8724" width="13.42578125" style="61" customWidth="1"/>
    <col min="8725" max="8725" width="0" style="61" hidden="1" customWidth="1"/>
    <col min="8726" max="8960" width="9.140625" style="61"/>
    <col min="8961" max="8961" width="24" style="61" customWidth="1"/>
    <col min="8962" max="8962" width="30.28515625" style="61" customWidth="1"/>
    <col min="8963" max="8963" width="25" style="61" customWidth="1"/>
    <col min="8964" max="8964" width="11.42578125" style="61" customWidth="1"/>
    <col min="8965" max="8965" width="26" style="61" customWidth="1"/>
    <col min="8966" max="8966" width="12" style="61" customWidth="1"/>
    <col min="8967" max="8967" width="8.28515625" style="61" customWidth="1"/>
    <col min="8968" max="8969" width="11.140625" style="61" customWidth="1"/>
    <col min="8970" max="8970" width="0" style="61" hidden="1" customWidth="1"/>
    <col min="8971" max="8971" width="2.7109375" style="61" customWidth="1"/>
    <col min="8972" max="8972" width="25.28515625" style="61" customWidth="1"/>
    <col min="8973" max="8973" width="20.5703125" style="61" customWidth="1"/>
    <col min="8974" max="8974" width="28.42578125" style="61" customWidth="1"/>
    <col min="8975" max="8975" width="15.42578125" style="61" customWidth="1"/>
    <col min="8976" max="8976" width="26.5703125" style="61" customWidth="1"/>
    <col min="8977" max="8977" width="11.7109375" style="61" customWidth="1"/>
    <col min="8978" max="8978" width="12.7109375" style="61" customWidth="1"/>
    <col min="8979" max="8979" width="16.42578125" style="61" customWidth="1"/>
    <col min="8980" max="8980" width="13.42578125" style="61" customWidth="1"/>
    <col min="8981" max="8981" width="0" style="61" hidden="1" customWidth="1"/>
    <col min="8982" max="9216" width="9.140625" style="61"/>
    <col min="9217" max="9217" width="24" style="61" customWidth="1"/>
    <col min="9218" max="9218" width="30.28515625" style="61" customWidth="1"/>
    <col min="9219" max="9219" width="25" style="61" customWidth="1"/>
    <col min="9220" max="9220" width="11.42578125" style="61" customWidth="1"/>
    <col min="9221" max="9221" width="26" style="61" customWidth="1"/>
    <col min="9222" max="9222" width="12" style="61" customWidth="1"/>
    <col min="9223" max="9223" width="8.28515625" style="61" customWidth="1"/>
    <col min="9224" max="9225" width="11.140625" style="61" customWidth="1"/>
    <col min="9226" max="9226" width="0" style="61" hidden="1" customWidth="1"/>
    <col min="9227" max="9227" width="2.7109375" style="61" customWidth="1"/>
    <col min="9228" max="9228" width="25.28515625" style="61" customWidth="1"/>
    <col min="9229" max="9229" width="20.5703125" style="61" customWidth="1"/>
    <col min="9230" max="9230" width="28.42578125" style="61" customWidth="1"/>
    <col min="9231" max="9231" width="15.42578125" style="61" customWidth="1"/>
    <col min="9232" max="9232" width="26.5703125" style="61" customWidth="1"/>
    <col min="9233" max="9233" width="11.7109375" style="61" customWidth="1"/>
    <col min="9234" max="9234" width="12.7109375" style="61" customWidth="1"/>
    <col min="9235" max="9235" width="16.42578125" style="61" customWidth="1"/>
    <col min="9236" max="9236" width="13.42578125" style="61" customWidth="1"/>
    <col min="9237" max="9237" width="0" style="61" hidden="1" customWidth="1"/>
    <col min="9238" max="9472" width="9.140625" style="61"/>
    <col min="9473" max="9473" width="24" style="61" customWidth="1"/>
    <col min="9474" max="9474" width="30.28515625" style="61" customWidth="1"/>
    <col min="9475" max="9475" width="25" style="61" customWidth="1"/>
    <col min="9476" max="9476" width="11.42578125" style="61" customWidth="1"/>
    <col min="9477" max="9477" width="26" style="61" customWidth="1"/>
    <col min="9478" max="9478" width="12" style="61" customWidth="1"/>
    <col min="9479" max="9479" width="8.28515625" style="61" customWidth="1"/>
    <col min="9480" max="9481" width="11.140625" style="61" customWidth="1"/>
    <col min="9482" max="9482" width="0" style="61" hidden="1" customWidth="1"/>
    <col min="9483" max="9483" width="2.7109375" style="61" customWidth="1"/>
    <col min="9484" max="9484" width="25.28515625" style="61" customWidth="1"/>
    <col min="9485" max="9485" width="20.5703125" style="61" customWidth="1"/>
    <col min="9486" max="9486" width="28.42578125" style="61" customWidth="1"/>
    <col min="9487" max="9487" width="15.42578125" style="61" customWidth="1"/>
    <col min="9488" max="9488" width="26.5703125" style="61" customWidth="1"/>
    <col min="9489" max="9489" width="11.7109375" style="61" customWidth="1"/>
    <col min="9490" max="9490" width="12.7109375" style="61" customWidth="1"/>
    <col min="9491" max="9491" width="16.42578125" style="61" customWidth="1"/>
    <col min="9492" max="9492" width="13.42578125" style="61" customWidth="1"/>
    <col min="9493" max="9493" width="0" style="61" hidden="1" customWidth="1"/>
    <col min="9494" max="9728" width="9.140625" style="61"/>
    <col min="9729" max="9729" width="24" style="61" customWidth="1"/>
    <col min="9730" max="9730" width="30.28515625" style="61" customWidth="1"/>
    <col min="9731" max="9731" width="25" style="61" customWidth="1"/>
    <col min="9732" max="9732" width="11.42578125" style="61" customWidth="1"/>
    <col min="9733" max="9733" width="26" style="61" customWidth="1"/>
    <col min="9734" max="9734" width="12" style="61" customWidth="1"/>
    <col min="9735" max="9735" width="8.28515625" style="61" customWidth="1"/>
    <col min="9736" max="9737" width="11.140625" style="61" customWidth="1"/>
    <col min="9738" max="9738" width="0" style="61" hidden="1" customWidth="1"/>
    <col min="9739" max="9739" width="2.7109375" style="61" customWidth="1"/>
    <col min="9740" max="9740" width="25.28515625" style="61" customWidth="1"/>
    <col min="9741" max="9741" width="20.5703125" style="61" customWidth="1"/>
    <col min="9742" max="9742" width="28.42578125" style="61" customWidth="1"/>
    <col min="9743" max="9743" width="15.42578125" style="61" customWidth="1"/>
    <col min="9744" max="9744" width="26.5703125" style="61" customWidth="1"/>
    <col min="9745" max="9745" width="11.7109375" style="61" customWidth="1"/>
    <col min="9746" max="9746" width="12.7109375" style="61" customWidth="1"/>
    <col min="9747" max="9747" width="16.42578125" style="61" customWidth="1"/>
    <col min="9748" max="9748" width="13.42578125" style="61" customWidth="1"/>
    <col min="9749" max="9749" width="0" style="61" hidden="1" customWidth="1"/>
    <col min="9750" max="9984" width="9.140625" style="61"/>
    <col min="9985" max="9985" width="24" style="61" customWidth="1"/>
    <col min="9986" max="9986" width="30.28515625" style="61" customWidth="1"/>
    <col min="9987" max="9987" width="25" style="61" customWidth="1"/>
    <col min="9988" max="9988" width="11.42578125" style="61" customWidth="1"/>
    <col min="9989" max="9989" width="26" style="61" customWidth="1"/>
    <col min="9990" max="9990" width="12" style="61" customWidth="1"/>
    <col min="9991" max="9991" width="8.28515625" style="61" customWidth="1"/>
    <col min="9992" max="9993" width="11.140625" style="61" customWidth="1"/>
    <col min="9994" max="9994" width="0" style="61" hidden="1" customWidth="1"/>
    <col min="9995" max="9995" width="2.7109375" style="61" customWidth="1"/>
    <col min="9996" max="9996" width="25.28515625" style="61" customWidth="1"/>
    <col min="9997" max="9997" width="20.5703125" style="61" customWidth="1"/>
    <col min="9998" max="9998" width="28.42578125" style="61" customWidth="1"/>
    <col min="9999" max="9999" width="15.42578125" style="61" customWidth="1"/>
    <col min="10000" max="10000" width="26.5703125" style="61" customWidth="1"/>
    <col min="10001" max="10001" width="11.7109375" style="61" customWidth="1"/>
    <col min="10002" max="10002" width="12.7109375" style="61" customWidth="1"/>
    <col min="10003" max="10003" width="16.42578125" style="61" customWidth="1"/>
    <col min="10004" max="10004" width="13.42578125" style="61" customWidth="1"/>
    <col min="10005" max="10005" width="0" style="61" hidden="1" customWidth="1"/>
    <col min="10006" max="10240" width="9.140625" style="61"/>
    <col min="10241" max="10241" width="24" style="61" customWidth="1"/>
    <col min="10242" max="10242" width="30.28515625" style="61" customWidth="1"/>
    <col min="10243" max="10243" width="25" style="61" customWidth="1"/>
    <col min="10244" max="10244" width="11.42578125" style="61" customWidth="1"/>
    <col min="10245" max="10245" width="26" style="61" customWidth="1"/>
    <col min="10246" max="10246" width="12" style="61" customWidth="1"/>
    <col min="10247" max="10247" width="8.28515625" style="61" customWidth="1"/>
    <col min="10248" max="10249" width="11.140625" style="61" customWidth="1"/>
    <col min="10250" max="10250" width="0" style="61" hidden="1" customWidth="1"/>
    <col min="10251" max="10251" width="2.7109375" style="61" customWidth="1"/>
    <col min="10252" max="10252" width="25.28515625" style="61" customWidth="1"/>
    <col min="10253" max="10253" width="20.5703125" style="61" customWidth="1"/>
    <col min="10254" max="10254" width="28.42578125" style="61" customWidth="1"/>
    <col min="10255" max="10255" width="15.42578125" style="61" customWidth="1"/>
    <col min="10256" max="10256" width="26.5703125" style="61" customWidth="1"/>
    <col min="10257" max="10257" width="11.7109375" style="61" customWidth="1"/>
    <col min="10258" max="10258" width="12.7109375" style="61" customWidth="1"/>
    <col min="10259" max="10259" width="16.42578125" style="61" customWidth="1"/>
    <col min="10260" max="10260" width="13.42578125" style="61" customWidth="1"/>
    <col min="10261" max="10261" width="0" style="61" hidden="1" customWidth="1"/>
    <col min="10262" max="10496" width="9.140625" style="61"/>
    <col min="10497" max="10497" width="24" style="61" customWidth="1"/>
    <col min="10498" max="10498" width="30.28515625" style="61" customWidth="1"/>
    <col min="10499" max="10499" width="25" style="61" customWidth="1"/>
    <col min="10500" max="10500" width="11.42578125" style="61" customWidth="1"/>
    <col min="10501" max="10501" width="26" style="61" customWidth="1"/>
    <col min="10502" max="10502" width="12" style="61" customWidth="1"/>
    <col min="10503" max="10503" width="8.28515625" style="61" customWidth="1"/>
    <col min="10504" max="10505" width="11.140625" style="61" customWidth="1"/>
    <col min="10506" max="10506" width="0" style="61" hidden="1" customWidth="1"/>
    <col min="10507" max="10507" width="2.7109375" style="61" customWidth="1"/>
    <col min="10508" max="10508" width="25.28515625" style="61" customWidth="1"/>
    <col min="10509" max="10509" width="20.5703125" style="61" customWidth="1"/>
    <col min="10510" max="10510" width="28.42578125" style="61" customWidth="1"/>
    <col min="10511" max="10511" width="15.42578125" style="61" customWidth="1"/>
    <col min="10512" max="10512" width="26.5703125" style="61" customWidth="1"/>
    <col min="10513" max="10513" width="11.7109375" style="61" customWidth="1"/>
    <col min="10514" max="10514" width="12.7109375" style="61" customWidth="1"/>
    <col min="10515" max="10515" width="16.42578125" style="61" customWidth="1"/>
    <col min="10516" max="10516" width="13.42578125" style="61" customWidth="1"/>
    <col min="10517" max="10517" width="0" style="61" hidden="1" customWidth="1"/>
    <col min="10518" max="10752" width="9.140625" style="61"/>
    <col min="10753" max="10753" width="24" style="61" customWidth="1"/>
    <col min="10754" max="10754" width="30.28515625" style="61" customWidth="1"/>
    <col min="10755" max="10755" width="25" style="61" customWidth="1"/>
    <col min="10756" max="10756" width="11.42578125" style="61" customWidth="1"/>
    <col min="10757" max="10757" width="26" style="61" customWidth="1"/>
    <col min="10758" max="10758" width="12" style="61" customWidth="1"/>
    <col min="10759" max="10759" width="8.28515625" style="61" customWidth="1"/>
    <col min="10760" max="10761" width="11.140625" style="61" customWidth="1"/>
    <col min="10762" max="10762" width="0" style="61" hidden="1" customWidth="1"/>
    <col min="10763" max="10763" width="2.7109375" style="61" customWidth="1"/>
    <col min="10764" max="10764" width="25.28515625" style="61" customWidth="1"/>
    <col min="10765" max="10765" width="20.5703125" style="61" customWidth="1"/>
    <col min="10766" max="10766" width="28.42578125" style="61" customWidth="1"/>
    <col min="10767" max="10767" width="15.42578125" style="61" customWidth="1"/>
    <col min="10768" max="10768" width="26.5703125" style="61" customWidth="1"/>
    <col min="10769" max="10769" width="11.7109375" style="61" customWidth="1"/>
    <col min="10770" max="10770" width="12.7109375" style="61" customWidth="1"/>
    <col min="10771" max="10771" width="16.42578125" style="61" customWidth="1"/>
    <col min="10772" max="10772" width="13.42578125" style="61" customWidth="1"/>
    <col min="10773" max="10773" width="0" style="61" hidden="1" customWidth="1"/>
    <col min="10774" max="11008" width="9.140625" style="61"/>
    <col min="11009" max="11009" width="24" style="61" customWidth="1"/>
    <col min="11010" max="11010" width="30.28515625" style="61" customWidth="1"/>
    <col min="11011" max="11011" width="25" style="61" customWidth="1"/>
    <col min="11012" max="11012" width="11.42578125" style="61" customWidth="1"/>
    <col min="11013" max="11013" width="26" style="61" customWidth="1"/>
    <col min="11014" max="11014" width="12" style="61" customWidth="1"/>
    <col min="11015" max="11015" width="8.28515625" style="61" customWidth="1"/>
    <col min="11016" max="11017" width="11.140625" style="61" customWidth="1"/>
    <col min="11018" max="11018" width="0" style="61" hidden="1" customWidth="1"/>
    <col min="11019" max="11019" width="2.7109375" style="61" customWidth="1"/>
    <col min="11020" max="11020" width="25.28515625" style="61" customWidth="1"/>
    <col min="11021" max="11021" width="20.5703125" style="61" customWidth="1"/>
    <col min="11022" max="11022" width="28.42578125" style="61" customWidth="1"/>
    <col min="11023" max="11023" width="15.42578125" style="61" customWidth="1"/>
    <col min="11024" max="11024" width="26.5703125" style="61" customWidth="1"/>
    <col min="11025" max="11025" width="11.7109375" style="61" customWidth="1"/>
    <col min="11026" max="11026" width="12.7109375" style="61" customWidth="1"/>
    <col min="11027" max="11027" width="16.42578125" style="61" customWidth="1"/>
    <col min="11028" max="11028" width="13.42578125" style="61" customWidth="1"/>
    <col min="11029" max="11029" width="0" style="61" hidden="1" customWidth="1"/>
    <col min="11030" max="11264" width="9.140625" style="61"/>
    <col min="11265" max="11265" width="24" style="61" customWidth="1"/>
    <col min="11266" max="11266" width="30.28515625" style="61" customWidth="1"/>
    <col min="11267" max="11267" width="25" style="61" customWidth="1"/>
    <col min="11268" max="11268" width="11.42578125" style="61" customWidth="1"/>
    <col min="11269" max="11269" width="26" style="61" customWidth="1"/>
    <col min="11270" max="11270" width="12" style="61" customWidth="1"/>
    <col min="11271" max="11271" width="8.28515625" style="61" customWidth="1"/>
    <col min="11272" max="11273" width="11.140625" style="61" customWidth="1"/>
    <col min="11274" max="11274" width="0" style="61" hidden="1" customWidth="1"/>
    <col min="11275" max="11275" width="2.7109375" style="61" customWidth="1"/>
    <col min="11276" max="11276" width="25.28515625" style="61" customWidth="1"/>
    <col min="11277" max="11277" width="20.5703125" style="61" customWidth="1"/>
    <col min="11278" max="11278" width="28.42578125" style="61" customWidth="1"/>
    <col min="11279" max="11279" width="15.42578125" style="61" customWidth="1"/>
    <col min="11280" max="11280" width="26.5703125" style="61" customWidth="1"/>
    <col min="11281" max="11281" width="11.7109375" style="61" customWidth="1"/>
    <col min="11282" max="11282" width="12.7109375" style="61" customWidth="1"/>
    <col min="11283" max="11283" width="16.42578125" style="61" customWidth="1"/>
    <col min="11284" max="11284" width="13.42578125" style="61" customWidth="1"/>
    <col min="11285" max="11285" width="0" style="61" hidden="1" customWidth="1"/>
    <col min="11286" max="11520" width="9.140625" style="61"/>
    <col min="11521" max="11521" width="24" style="61" customWidth="1"/>
    <col min="11522" max="11522" width="30.28515625" style="61" customWidth="1"/>
    <col min="11523" max="11523" width="25" style="61" customWidth="1"/>
    <col min="11524" max="11524" width="11.42578125" style="61" customWidth="1"/>
    <col min="11525" max="11525" width="26" style="61" customWidth="1"/>
    <col min="11526" max="11526" width="12" style="61" customWidth="1"/>
    <col min="11527" max="11527" width="8.28515625" style="61" customWidth="1"/>
    <col min="11528" max="11529" width="11.140625" style="61" customWidth="1"/>
    <col min="11530" max="11530" width="0" style="61" hidden="1" customWidth="1"/>
    <col min="11531" max="11531" width="2.7109375" style="61" customWidth="1"/>
    <col min="11532" max="11532" width="25.28515625" style="61" customWidth="1"/>
    <col min="11533" max="11533" width="20.5703125" style="61" customWidth="1"/>
    <col min="11534" max="11534" width="28.42578125" style="61" customWidth="1"/>
    <col min="11535" max="11535" width="15.42578125" style="61" customWidth="1"/>
    <col min="11536" max="11536" width="26.5703125" style="61" customWidth="1"/>
    <col min="11537" max="11537" width="11.7109375" style="61" customWidth="1"/>
    <col min="11538" max="11538" width="12.7109375" style="61" customWidth="1"/>
    <col min="11539" max="11539" width="16.42578125" style="61" customWidth="1"/>
    <col min="11540" max="11540" width="13.42578125" style="61" customWidth="1"/>
    <col min="11541" max="11541" width="0" style="61" hidden="1" customWidth="1"/>
    <col min="11542" max="11776" width="9.140625" style="61"/>
    <col min="11777" max="11777" width="24" style="61" customWidth="1"/>
    <col min="11778" max="11778" width="30.28515625" style="61" customWidth="1"/>
    <col min="11779" max="11779" width="25" style="61" customWidth="1"/>
    <col min="11780" max="11780" width="11.42578125" style="61" customWidth="1"/>
    <col min="11781" max="11781" width="26" style="61" customWidth="1"/>
    <col min="11782" max="11782" width="12" style="61" customWidth="1"/>
    <col min="11783" max="11783" width="8.28515625" style="61" customWidth="1"/>
    <col min="11784" max="11785" width="11.140625" style="61" customWidth="1"/>
    <col min="11786" max="11786" width="0" style="61" hidden="1" customWidth="1"/>
    <col min="11787" max="11787" width="2.7109375" style="61" customWidth="1"/>
    <col min="11788" max="11788" width="25.28515625" style="61" customWidth="1"/>
    <col min="11789" max="11789" width="20.5703125" style="61" customWidth="1"/>
    <col min="11790" max="11790" width="28.42578125" style="61" customWidth="1"/>
    <col min="11791" max="11791" width="15.42578125" style="61" customWidth="1"/>
    <col min="11792" max="11792" width="26.5703125" style="61" customWidth="1"/>
    <col min="11793" max="11793" width="11.7109375" style="61" customWidth="1"/>
    <col min="11794" max="11794" width="12.7109375" style="61" customWidth="1"/>
    <col min="11795" max="11795" width="16.42578125" style="61" customWidth="1"/>
    <col min="11796" max="11796" width="13.42578125" style="61" customWidth="1"/>
    <col min="11797" max="11797" width="0" style="61" hidden="1" customWidth="1"/>
    <col min="11798" max="12032" width="9.140625" style="61"/>
    <col min="12033" max="12033" width="24" style="61" customWidth="1"/>
    <col min="12034" max="12034" width="30.28515625" style="61" customWidth="1"/>
    <col min="12035" max="12035" width="25" style="61" customWidth="1"/>
    <col min="12036" max="12036" width="11.42578125" style="61" customWidth="1"/>
    <col min="12037" max="12037" width="26" style="61" customWidth="1"/>
    <col min="12038" max="12038" width="12" style="61" customWidth="1"/>
    <col min="12039" max="12039" width="8.28515625" style="61" customWidth="1"/>
    <col min="12040" max="12041" width="11.140625" style="61" customWidth="1"/>
    <col min="12042" max="12042" width="0" style="61" hidden="1" customWidth="1"/>
    <col min="12043" max="12043" width="2.7109375" style="61" customWidth="1"/>
    <col min="12044" max="12044" width="25.28515625" style="61" customWidth="1"/>
    <col min="12045" max="12045" width="20.5703125" style="61" customWidth="1"/>
    <col min="12046" max="12046" width="28.42578125" style="61" customWidth="1"/>
    <col min="12047" max="12047" width="15.42578125" style="61" customWidth="1"/>
    <col min="12048" max="12048" width="26.5703125" style="61" customWidth="1"/>
    <col min="12049" max="12049" width="11.7109375" style="61" customWidth="1"/>
    <col min="12050" max="12050" width="12.7109375" style="61" customWidth="1"/>
    <col min="12051" max="12051" width="16.42578125" style="61" customWidth="1"/>
    <col min="12052" max="12052" width="13.42578125" style="61" customWidth="1"/>
    <col min="12053" max="12053" width="0" style="61" hidden="1" customWidth="1"/>
    <col min="12054" max="12288" width="9.140625" style="61"/>
    <col min="12289" max="12289" width="24" style="61" customWidth="1"/>
    <col min="12290" max="12290" width="30.28515625" style="61" customWidth="1"/>
    <col min="12291" max="12291" width="25" style="61" customWidth="1"/>
    <col min="12292" max="12292" width="11.42578125" style="61" customWidth="1"/>
    <col min="12293" max="12293" width="26" style="61" customWidth="1"/>
    <col min="12294" max="12294" width="12" style="61" customWidth="1"/>
    <col min="12295" max="12295" width="8.28515625" style="61" customWidth="1"/>
    <col min="12296" max="12297" width="11.140625" style="61" customWidth="1"/>
    <col min="12298" max="12298" width="0" style="61" hidden="1" customWidth="1"/>
    <col min="12299" max="12299" width="2.7109375" style="61" customWidth="1"/>
    <col min="12300" max="12300" width="25.28515625" style="61" customWidth="1"/>
    <col min="12301" max="12301" width="20.5703125" style="61" customWidth="1"/>
    <col min="12302" max="12302" width="28.42578125" style="61" customWidth="1"/>
    <col min="12303" max="12303" width="15.42578125" style="61" customWidth="1"/>
    <col min="12304" max="12304" width="26.5703125" style="61" customWidth="1"/>
    <col min="12305" max="12305" width="11.7109375" style="61" customWidth="1"/>
    <col min="12306" max="12306" width="12.7109375" style="61" customWidth="1"/>
    <col min="12307" max="12307" width="16.42578125" style="61" customWidth="1"/>
    <col min="12308" max="12308" width="13.42578125" style="61" customWidth="1"/>
    <col min="12309" max="12309" width="0" style="61" hidden="1" customWidth="1"/>
    <col min="12310" max="12544" width="9.140625" style="61"/>
    <col min="12545" max="12545" width="24" style="61" customWidth="1"/>
    <col min="12546" max="12546" width="30.28515625" style="61" customWidth="1"/>
    <col min="12547" max="12547" width="25" style="61" customWidth="1"/>
    <col min="12548" max="12548" width="11.42578125" style="61" customWidth="1"/>
    <col min="12549" max="12549" width="26" style="61" customWidth="1"/>
    <col min="12550" max="12550" width="12" style="61" customWidth="1"/>
    <col min="12551" max="12551" width="8.28515625" style="61" customWidth="1"/>
    <col min="12552" max="12553" width="11.140625" style="61" customWidth="1"/>
    <col min="12554" max="12554" width="0" style="61" hidden="1" customWidth="1"/>
    <col min="12555" max="12555" width="2.7109375" style="61" customWidth="1"/>
    <col min="12556" max="12556" width="25.28515625" style="61" customWidth="1"/>
    <col min="12557" max="12557" width="20.5703125" style="61" customWidth="1"/>
    <col min="12558" max="12558" width="28.42578125" style="61" customWidth="1"/>
    <col min="12559" max="12559" width="15.42578125" style="61" customWidth="1"/>
    <col min="12560" max="12560" width="26.5703125" style="61" customWidth="1"/>
    <col min="12561" max="12561" width="11.7109375" style="61" customWidth="1"/>
    <col min="12562" max="12562" width="12.7109375" style="61" customWidth="1"/>
    <col min="12563" max="12563" width="16.42578125" style="61" customWidth="1"/>
    <col min="12564" max="12564" width="13.42578125" style="61" customWidth="1"/>
    <col min="12565" max="12565" width="0" style="61" hidden="1" customWidth="1"/>
    <col min="12566" max="12800" width="9.140625" style="61"/>
    <col min="12801" max="12801" width="24" style="61" customWidth="1"/>
    <col min="12802" max="12802" width="30.28515625" style="61" customWidth="1"/>
    <col min="12803" max="12803" width="25" style="61" customWidth="1"/>
    <col min="12804" max="12804" width="11.42578125" style="61" customWidth="1"/>
    <col min="12805" max="12805" width="26" style="61" customWidth="1"/>
    <col min="12806" max="12806" width="12" style="61" customWidth="1"/>
    <col min="12807" max="12807" width="8.28515625" style="61" customWidth="1"/>
    <col min="12808" max="12809" width="11.140625" style="61" customWidth="1"/>
    <col min="12810" max="12810" width="0" style="61" hidden="1" customWidth="1"/>
    <col min="12811" max="12811" width="2.7109375" style="61" customWidth="1"/>
    <col min="12812" max="12812" width="25.28515625" style="61" customWidth="1"/>
    <col min="12813" max="12813" width="20.5703125" style="61" customWidth="1"/>
    <col min="12814" max="12814" width="28.42578125" style="61" customWidth="1"/>
    <col min="12815" max="12815" width="15.42578125" style="61" customWidth="1"/>
    <col min="12816" max="12816" width="26.5703125" style="61" customWidth="1"/>
    <col min="12817" max="12817" width="11.7109375" style="61" customWidth="1"/>
    <col min="12818" max="12818" width="12.7109375" style="61" customWidth="1"/>
    <col min="12819" max="12819" width="16.42578125" style="61" customWidth="1"/>
    <col min="12820" max="12820" width="13.42578125" style="61" customWidth="1"/>
    <col min="12821" max="12821" width="0" style="61" hidden="1" customWidth="1"/>
    <col min="12822" max="13056" width="9.140625" style="61"/>
    <col min="13057" max="13057" width="24" style="61" customWidth="1"/>
    <col min="13058" max="13058" width="30.28515625" style="61" customWidth="1"/>
    <col min="13059" max="13059" width="25" style="61" customWidth="1"/>
    <col min="13060" max="13060" width="11.42578125" style="61" customWidth="1"/>
    <col min="13061" max="13061" width="26" style="61" customWidth="1"/>
    <col min="13062" max="13062" width="12" style="61" customWidth="1"/>
    <col min="13063" max="13063" width="8.28515625" style="61" customWidth="1"/>
    <col min="13064" max="13065" width="11.140625" style="61" customWidth="1"/>
    <col min="13066" max="13066" width="0" style="61" hidden="1" customWidth="1"/>
    <col min="13067" max="13067" width="2.7109375" style="61" customWidth="1"/>
    <col min="13068" max="13068" width="25.28515625" style="61" customWidth="1"/>
    <col min="13069" max="13069" width="20.5703125" style="61" customWidth="1"/>
    <col min="13070" max="13070" width="28.42578125" style="61" customWidth="1"/>
    <col min="13071" max="13071" width="15.42578125" style="61" customWidth="1"/>
    <col min="13072" max="13072" width="26.5703125" style="61" customWidth="1"/>
    <col min="13073" max="13073" width="11.7109375" style="61" customWidth="1"/>
    <col min="13074" max="13074" width="12.7109375" style="61" customWidth="1"/>
    <col min="13075" max="13075" width="16.42578125" style="61" customWidth="1"/>
    <col min="13076" max="13076" width="13.42578125" style="61" customWidth="1"/>
    <col min="13077" max="13077" width="0" style="61" hidden="1" customWidth="1"/>
    <col min="13078" max="13312" width="9.140625" style="61"/>
    <col min="13313" max="13313" width="24" style="61" customWidth="1"/>
    <col min="13314" max="13314" width="30.28515625" style="61" customWidth="1"/>
    <col min="13315" max="13315" width="25" style="61" customWidth="1"/>
    <col min="13316" max="13316" width="11.42578125" style="61" customWidth="1"/>
    <col min="13317" max="13317" width="26" style="61" customWidth="1"/>
    <col min="13318" max="13318" width="12" style="61" customWidth="1"/>
    <col min="13319" max="13319" width="8.28515625" style="61" customWidth="1"/>
    <col min="13320" max="13321" width="11.140625" style="61" customWidth="1"/>
    <col min="13322" max="13322" width="0" style="61" hidden="1" customWidth="1"/>
    <col min="13323" max="13323" width="2.7109375" style="61" customWidth="1"/>
    <col min="13324" max="13324" width="25.28515625" style="61" customWidth="1"/>
    <col min="13325" max="13325" width="20.5703125" style="61" customWidth="1"/>
    <col min="13326" max="13326" width="28.42578125" style="61" customWidth="1"/>
    <col min="13327" max="13327" width="15.42578125" style="61" customWidth="1"/>
    <col min="13328" max="13328" width="26.5703125" style="61" customWidth="1"/>
    <col min="13329" max="13329" width="11.7109375" style="61" customWidth="1"/>
    <col min="13330" max="13330" width="12.7109375" style="61" customWidth="1"/>
    <col min="13331" max="13331" width="16.42578125" style="61" customWidth="1"/>
    <col min="13332" max="13332" width="13.42578125" style="61" customWidth="1"/>
    <col min="13333" max="13333" width="0" style="61" hidden="1" customWidth="1"/>
    <col min="13334" max="13568" width="9.140625" style="61"/>
    <col min="13569" max="13569" width="24" style="61" customWidth="1"/>
    <col min="13570" max="13570" width="30.28515625" style="61" customWidth="1"/>
    <col min="13571" max="13571" width="25" style="61" customWidth="1"/>
    <col min="13572" max="13572" width="11.42578125" style="61" customWidth="1"/>
    <col min="13573" max="13573" width="26" style="61" customWidth="1"/>
    <col min="13574" max="13574" width="12" style="61" customWidth="1"/>
    <col min="13575" max="13575" width="8.28515625" style="61" customWidth="1"/>
    <col min="13576" max="13577" width="11.140625" style="61" customWidth="1"/>
    <col min="13578" max="13578" width="0" style="61" hidden="1" customWidth="1"/>
    <col min="13579" max="13579" width="2.7109375" style="61" customWidth="1"/>
    <col min="13580" max="13580" width="25.28515625" style="61" customWidth="1"/>
    <col min="13581" max="13581" width="20.5703125" style="61" customWidth="1"/>
    <col min="13582" max="13582" width="28.42578125" style="61" customWidth="1"/>
    <col min="13583" max="13583" width="15.42578125" style="61" customWidth="1"/>
    <col min="13584" max="13584" width="26.5703125" style="61" customWidth="1"/>
    <col min="13585" max="13585" width="11.7109375" style="61" customWidth="1"/>
    <col min="13586" max="13586" width="12.7109375" style="61" customWidth="1"/>
    <col min="13587" max="13587" width="16.42578125" style="61" customWidth="1"/>
    <col min="13588" max="13588" width="13.42578125" style="61" customWidth="1"/>
    <col min="13589" max="13589" width="0" style="61" hidden="1" customWidth="1"/>
    <col min="13590" max="13824" width="9.140625" style="61"/>
    <col min="13825" max="13825" width="24" style="61" customWidth="1"/>
    <col min="13826" max="13826" width="30.28515625" style="61" customWidth="1"/>
    <col min="13827" max="13827" width="25" style="61" customWidth="1"/>
    <col min="13828" max="13828" width="11.42578125" style="61" customWidth="1"/>
    <col min="13829" max="13829" width="26" style="61" customWidth="1"/>
    <col min="13830" max="13830" width="12" style="61" customWidth="1"/>
    <col min="13831" max="13831" width="8.28515625" style="61" customWidth="1"/>
    <col min="13832" max="13833" width="11.140625" style="61" customWidth="1"/>
    <col min="13834" max="13834" width="0" style="61" hidden="1" customWidth="1"/>
    <col min="13835" max="13835" width="2.7109375" style="61" customWidth="1"/>
    <col min="13836" max="13836" width="25.28515625" style="61" customWidth="1"/>
    <col min="13837" max="13837" width="20.5703125" style="61" customWidth="1"/>
    <col min="13838" max="13838" width="28.42578125" style="61" customWidth="1"/>
    <col min="13839" max="13839" width="15.42578125" style="61" customWidth="1"/>
    <col min="13840" max="13840" width="26.5703125" style="61" customWidth="1"/>
    <col min="13841" max="13841" width="11.7109375" style="61" customWidth="1"/>
    <col min="13842" max="13842" width="12.7109375" style="61" customWidth="1"/>
    <col min="13843" max="13843" width="16.42578125" style="61" customWidth="1"/>
    <col min="13844" max="13844" width="13.42578125" style="61" customWidth="1"/>
    <col min="13845" max="13845" width="0" style="61" hidden="1" customWidth="1"/>
    <col min="13846" max="14080" width="9.140625" style="61"/>
    <col min="14081" max="14081" width="24" style="61" customWidth="1"/>
    <col min="14082" max="14082" width="30.28515625" style="61" customWidth="1"/>
    <col min="14083" max="14083" width="25" style="61" customWidth="1"/>
    <col min="14084" max="14084" width="11.42578125" style="61" customWidth="1"/>
    <col min="14085" max="14085" width="26" style="61" customWidth="1"/>
    <col min="14086" max="14086" width="12" style="61" customWidth="1"/>
    <col min="14087" max="14087" width="8.28515625" style="61" customWidth="1"/>
    <col min="14088" max="14089" width="11.140625" style="61" customWidth="1"/>
    <col min="14090" max="14090" width="0" style="61" hidden="1" customWidth="1"/>
    <col min="14091" max="14091" width="2.7109375" style="61" customWidth="1"/>
    <col min="14092" max="14092" width="25.28515625" style="61" customWidth="1"/>
    <col min="14093" max="14093" width="20.5703125" style="61" customWidth="1"/>
    <col min="14094" max="14094" width="28.42578125" style="61" customWidth="1"/>
    <col min="14095" max="14095" width="15.42578125" style="61" customWidth="1"/>
    <col min="14096" max="14096" width="26.5703125" style="61" customWidth="1"/>
    <col min="14097" max="14097" width="11.7109375" style="61" customWidth="1"/>
    <col min="14098" max="14098" width="12.7109375" style="61" customWidth="1"/>
    <col min="14099" max="14099" width="16.42578125" style="61" customWidth="1"/>
    <col min="14100" max="14100" width="13.42578125" style="61" customWidth="1"/>
    <col min="14101" max="14101" width="0" style="61" hidden="1" customWidth="1"/>
    <col min="14102" max="14336" width="9.140625" style="61"/>
    <col min="14337" max="14337" width="24" style="61" customWidth="1"/>
    <col min="14338" max="14338" width="30.28515625" style="61" customWidth="1"/>
    <col min="14339" max="14339" width="25" style="61" customWidth="1"/>
    <col min="14340" max="14340" width="11.42578125" style="61" customWidth="1"/>
    <col min="14341" max="14341" width="26" style="61" customWidth="1"/>
    <col min="14342" max="14342" width="12" style="61" customWidth="1"/>
    <col min="14343" max="14343" width="8.28515625" style="61" customWidth="1"/>
    <col min="14344" max="14345" width="11.140625" style="61" customWidth="1"/>
    <col min="14346" max="14346" width="0" style="61" hidden="1" customWidth="1"/>
    <col min="14347" max="14347" width="2.7109375" style="61" customWidth="1"/>
    <col min="14348" max="14348" width="25.28515625" style="61" customWidth="1"/>
    <col min="14349" max="14349" width="20.5703125" style="61" customWidth="1"/>
    <col min="14350" max="14350" width="28.42578125" style="61" customWidth="1"/>
    <col min="14351" max="14351" width="15.42578125" style="61" customWidth="1"/>
    <col min="14352" max="14352" width="26.5703125" style="61" customWidth="1"/>
    <col min="14353" max="14353" width="11.7109375" style="61" customWidth="1"/>
    <col min="14354" max="14354" width="12.7109375" style="61" customWidth="1"/>
    <col min="14355" max="14355" width="16.42578125" style="61" customWidth="1"/>
    <col min="14356" max="14356" width="13.42578125" style="61" customWidth="1"/>
    <col min="14357" max="14357" width="0" style="61" hidden="1" customWidth="1"/>
    <col min="14358" max="14592" width="9.140625" style="61"/>
    <col min="14593" max="14593" width="24" style="61" customWidth="1"/>
    <col min="14594" max="14594" width="30.28515625" style="61" customWidth="1"/>
    <col min="14595" max="14595" width="25" style="61" customWidth="1"/>
    <col min="14596" max="14596" width="11.42578125" style="61" customWidth="1"/>
    <col min="14597" max="14597" width="26" style="61" customWidth="1"/>
    <col min="14598" max="14598" width="12" style="61" customWidth="1"/>
    <col min="14599" max="14599" width="8.28515625" style="61" customWidth="1"/>
    <col min="14600" max="14601" width="11.140625" style="61" customWidth="1"/>
    <col min="14602" max="14602" width="0" style="61" hidden="1" customWidth="1"/>
    <col min="14603" max="14603" width="2.7109375" style="61" customWidth="1"/>
    <col min="14604" max="14604" width="25.28515625" style="61" customWidth="1"/>
    <col min="14605" max="14605" width="20.5703125" style="61" customWidth="1"/>
    <col min="14606" max="14606" width="28.42578125" style="61" customWidth="1"/>
    <col min="14607" max="14607" width="15.42578125" style="61" customWidth="1"/>
    <col min="14608" max="14608" width="26.5703125" style="61" customWidth="1"/>
    <col min="14609" max="14609" width="11.7109375" style="61" customWidth="1"/>
    <col min="14610" max="14610" width="12.7109375" style="61" customWidth="1"/>
    <col min="14611" max="14611" width="16.42578125" style="61" customWidth="1"/>
    <col min="14612" max="14612" width="13.42578125" style="61" customWidth="1"/>
    <col min="14613" max="14613" width="0" style="61" hidden="1" customWidth="1"/>
    <col min="14614" max="14848" width="9.140625" style="61"/>
    <col min="14849" max="14849" width="24" style="61" customWidth="1"/>
    <col min="14850" max="14850" width="30.28515625" style="61" customWidth="1"/>
    <col min="14851" max="14851" width="25" style="61" customWidth="1"/>
    <col min="14852" max="14852" width="11.42578125" style="61" customWidth="1"/>
    <col min="14853" max="14853" width="26" style="61" customWidth="1"/>
    <col min="14854" max="14854" width="12" style="61" customWidth="1"/>
    <col min="14855" max="14855" width="8.28515625" style="61" customWidth="1"/>
    <col min="14856" max="14857" width="11.140625" style="61" customWidth="1"/>
    <col min="14858" max="14858" width="0" style="61" hidden="1" customWidth="1"/>
    <col min="14859" max="14859" width="2.7109375" style="61" customWidth="1"/>
    <col min="14860" max="14860" width="25.28515625" style="61" customWidth="1"/>
    <col min="14861" max="14861" width="20.5703125" style="61" customWidth="1"/>
    <col min="14862" max="14862" width="28.42578125" style="61" customWidth="1"/>
    <col min="14863" max="14863" width="15.42578125" style="61" customWidth="1"/>
    <col min="14864" max="14864" width="26.5703125" style="61" customWidth="1"/>
    <col min="14865" max="14865" width="11.7109375" style="61" customWidth="1"/>
    <col min="14866" max="14866" width="12.7109375" style="61" customWidth="1"/>
    <col min="14867" max="14867" width="16.42578125" style="61" customWidth="1"/>
    <col min="14868" max="14868" width="13.42578125" style="61" customWidth="1"/>
    <col min="14869" max="14869" width="0" style="61" hidden="1" customWidth="1"/>
    <col min="14870" max="15104" width="9.140625" style="61"/>
    <col min="15105" max="15105" width="24" style="61" customWidth="1"/>
    <col min="15106" max="15106" width="30.28515625" style="61" customWidth="1"/>
    <col min="15107" max="15107" width="25" style="61" customWidth="1"/>
    <col min="15108" max="15108" width="11.42578125" style="61" customWidth="1"/>
    <col min="15109" max="15109" width="26" style="61" customWidth="1"/>
    <col min="15110" max="15110" width="12" style="61" customWidth="1"/>
    <col min="15111" max="15111" width="8.28515625" style="61" customWidth="1"/>
    <col min="15112" max="15113" width="11.140625" style="61" customWidth="1"/>
    <col min="15114" max="15114" width="0" style="61" hidden="1" customWidth="1"/>
    <col min="15115" max="15115" width="2.7109375" style="61" customWidth="1"/>
    <col min="15116" max="15116" width="25.28515625" style="61" customWidth="1"/>
    <col min="15117" max="15117" width="20.5703125" style="61" customWidth="1"/>
    <col min="15118" max="15118" width="28.42578125" style="61" customWidth="1"/>
    <col min="15119" max="15119" width="15.42578125" style="61" customWidth="1"/>
    <col min="15120" max="15120" width="26.5703125" style="61" customWidth="1"/>
    <col min="15121" max="15121" width="11.7109375" style="61" customWidth="1"/>
    <col min="15122" max="15122" width="12.7109375" style="61" customWidth="1"/>
    <col min="15123" max="15123" width="16.42578125" style="61" customWidth="1"/>
    <col min="15124" max="15124" width="13.42578125" style="61" customWidth="1"/>
    <col min="15125" max="15125" width="0" style="61" hidden="1" customWidth="1"/>
    <col min="15126" max="15360" width="9.140625" style="61"/>
    <col min="15361" max="15361" width="24" style="61" customWidth="1"/>
    <col min="15362" max="15362" width="30.28515625" style="61" customWidth="1"/>
    <col min="15363" max="15363" width="25" style="61" customWidth="1"/>
    <col min="15364" max="15364" width="11.42578125" style="61" customWidth="1"/>
    <col min="15365" max="15365" width="26" style="61" customWidth="1"/>
    <col min="15366" max="15366" width="12" style="61" customWidth="1"/>
    <col min="15367" max="15367" width="8.28515625" style="61" customWidth="1"/>
    <col min="15368" max="15369" width="11.140625" style="61" customWidth="1"/>
    <col min="15370" max="15370" width="0" style="61" hidden="1" customWidth="1"/>
    <col min="15371" max="15371" width="2.7109375" style="61" customWidth="1"/>
    <col min="15372" max="15372" width="25.28515625" style="61" customWidth="1"/>
    <col min="15373" max="15373" width="20.5703125" style="61" customWidth="1"/>
    <col min="15374" max="15374" width="28.42578125" style="61" customWidth="1"/>
    <col min="15375" max="15375" width="15.42578125" style="61" customWidth="1"/>
    <col min="15376" max="15376" width="26.5703125" style="61" customWidth="1"/>
    <col min="15377" max="15377" width="11.7109375" style="61" customWidth="1"/>
    <col min="15378" max="15378" width="12.7109375" style="61" customWidth="1"/>
    <col min="15379" max="15379" width="16.42578125" style="61" customWidth="1"/>
    <col min="15380" max="15380" width="13.42578125" style="61" customWidth="1"/>
    <col min="15381" max="15381" width="0" style="61" hidden="1" customWidth="1"/>
    <col min="15382" max="15616" width="9.140625" style="61"/>
    <col min="15617" max="15617" width="24" style="61" customWidth="1"/>
    <col min="15618" max="15618" width="30.28515625" style="61" customWidth="1"/>
    <col min="15619" max="15619" width="25" style="61" customWidth="1"/>
    <col min="15620" max="15620" width="11.42578125" style="61" customWidth="1"/>
    <col min="15621" max="15621" width="26" style="61" customWidth="1"/>
    <col min="15622" max="15622" width="12" style="61" customWidth="1"/>
    <col min="15623" max="15623" width="8.28515625" style="61" customWidth="1"/>
    <col min="15624" max="15625" width="11.140625" style="61" customWidth="1"/>
    <col min="15626" max="15626" width="0" style="61" hidden="1" customWidth="1"/>
    <col min="15627" max="15627" width="2.7109375" style="61" customWidth="1"/>
    <col min="15628" max="15628" width="25.28515625" style="61" customWidth="1"/>
    <col min="15629" max="15629" width="20.5703125" style="61" customWidth="1"/>
    <col min="15630" max="15630" width="28.42578125" style="61" customWidth="1"/>
    <col min="15631" max="15631" width="15.42578125" style="61" customWidth="1"/>
    <col min="15632" max="15632" width="26.5703125" style="61" customWidth="1"/>
    <col min="15633" max="15633" width="11.7109375" style="61" customWidth="1"/>
    <col min="15634" max="15634" width="12.7109375" style="61" customWidth="1"/>
    <col min="15635" max="15635" width="16.42578125" style="61" customWidth="1"/>
    <col min="15636" max="15636" width="13.42578125" style="61" customWidth="1"/>
    <col min="15637" max="15637" width="0" style="61" hidden="1" customWidth="1"/>
    <col min="15638" max="15872" width="9.140625" style="61"/>
    <col min="15873" max="15873" width="24" style="61" customWidth="1"/>
    <col min="15874" max="15874" width="30.28515625" style="61" customWidth="1"/>
    <col min="15875" max="15875" width="25" style="61" customWidth="1"/>
    <col min="15876" max="15876" width="11.42578125" style="61" customWidth="1"/>
    <col min="15877" max="15877" width="26" style="61" customWidth="1"/>
    <col min="15878" max="15878" width="12" style="61" customWidth="1"/>
    <col min="15879" max="15879" width="8.28515625" style="61" customWidth="1"/>
    <col min="15880" max="15881" width="11.140625" style="61" customWidth="1"/>
    <col min="15882" max="15882" width="0" style="61" hidden="1" customWidth="1"/>
    <col min="15883" max="15883" width="2.7109375" style="61" customWidth="1"/>
    <col min="15884" max="15884" width="25.28515625" style="61" customWidth="1"/>
    <col min="15885" max="15885" width="20.5703125" style="61" customWidth="1"/>
    <col min="15886" max="15886" width="28.42578125" style="61" customWidth="1"/>
    <col min="15887" max="15887" width="15.42578125" style="61" customWidth="1"/>
    <col min="15888" max="15888" width="26.5703125" style="61" customWidth="1"/>
    <col min="15889" max="15889" width="11.7109375" style="61" customWidth="1"/>
    <col min="15890" max="15890" width="12.7109375" style="61" customWidth="1"/>
    <col min="15891" max="15891" width="16.42578125" style="61" customWidth="1"/>
    <col min="15892" max="15892" width="13.42578125" style="61" customWidth="1"/>
    <col min="15893" max="15893" width="0" style="61" hidden="1" customWidth="1"/>
    <col min="15894" max="16128" width="9.140625" style="61"/>
    <col min="16129" max="16129" width="24" style="61" customWidth="1"/>
    <col min="16130" max="16130" width="30.28515625" style="61" customWidth="1"/>
    <col min="16131" max="16131" width="25" style="61" customWidth="1"/>
    <col min="16132" max="16132" width="11.42578125" style="61" customWidth="1"/>
    <col min="16133" max="16133" width="26" style="61" customWidth="1"/>
    <col min="16134" max="16134" width="12" style="61" customWidth="1"/>
    <col min="16135" max="16135" width="8.28515625" style="61" customWidth="1"/>
    <col min="16136" max="16137" width="11.140625" style="61" customWidth="1"/>
    <col min="16138" max="16138" width="0" style="61" hidden="1" customWidth="1"/>
    <col min="16139" max="16139" width="2.7109375" style="61" customWidth="1"/>
    <col min="16140" max="16140" width="25.28515625" style="61" customWidth="1"/>
    <col min="16141" max="16141" width="20.5703125" style="61" customWidth="1"/>
    <col min="16142" max="16142" width="28.42578125" style="61" customWidth="1"/>
    <col min="16143" max="16143" width="15.42578125" style="61" customWidth="1"/>
    <col min="16144" max="16144" width="26.5703125" style="61" customWidth="1"/>
    <col min="16145" max="16145" width="11.7109375" style="61" customWidth="1"/>
    <col min="16146" max="16146" width="12.7109375" style="61" customWidth="1"/>
    <col min="16147" max="16147" width="16.42578125" style="61" customWidth="1"/>
    <col min="16148" max="16148" width="13.42578125" style="61" customWidth="1"/>
    <col min="16149" max="16149" width="0" style="61" hidden="1" customWidth="1"/>
    <col min="16150" max="16384" width="9.140625" style="61"/>
  </cols>
  <sheetData>
    <row r="1" spans="1:21" x14ac:dyDescent="0.2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61"/>
    </row>
    <row r="2" spans="1:21" ht="24.75" customHeight="1" thickBot="1" x14ac:dyDescent="0.25">
      <c r="A2" s="74" t="s">
        <v>62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  <c r="R2" s="75"/>
      <c r="S2" s="76" t="s">
        <v>1</v>
      </c>
      <c r="T2" s="77">
        <v>44425</v>
      </c>
      <c r="U2" s="61"/>
    </row>
    <row r="3" spans="1:21" s="496" customFormat="1" ht="15.75" customHeight="1" x14ac:dyDescent="0.2">
      <c r="A3" s="495"/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</row>
    <row r="4" spans="1:21" s="496" customFormat="1" ht="15.75" customHeight="1" x14ac:dyDescent="0.2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8"/>
    </row>
    <row r="5" spans="1:21" ht="15.7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79"/>
      <c r="K5" s="80"/>
      <c r="L5" s="10"/>
      <c r="M5" s="10"/>
      <c r="N5" s="10"/>
      <c r="O5" s="10"/>
      <c r="P5" s="10"/>
      <c r="Q5" s="10"/>
      <c r="R5" s="10"/>
      <c r="S5" s="81" t="s">
        <v>2</v>
      </c>
      <c r="T5" s="14">
        <v>44425</v>
      </c>
    </row>
    <row r="6" spans="1:21" ht="51" customHeight="1" x14ac:dyDescent="0.2">
      <c r="A6" s="82" t="s">
        <v>3</v>
      </c>
      <c r="B6" s="83" t="s">
        <v>4</v>
      </c>
      <c r="C6" s="83"/>
      <c r="D6" s="82" t="s">
        <v>63</v>
      </c>
      <c r="E6" s="82" t="s">
        <v>64</v>
      </c>
      <c r="F6" s="82" t="s">
        <v>65</v>
      </c>
      <c r="G6" s="82" t="s">
        <v>66</v>
      </c>
      <c r="H6" s="82" t="s">
        <v>9</v>
      </c>
      <c r="I6" s="84" t="s">
        <v>67</v>
      </c>
      <c r="J6" s="85"/>
      <c r="L6" s="82" t="s">
        <v>3</v>
      </c>
      <c r="M6" s="86" t="s">
        <v>4</v>
      </c>
      <c r="N6" s="87"/>
      <c r="O6" s="82" t="s">
        <v>63</v>
      </c>
      <c r="P6" s="82" t="s">
        <v>64</v>
      </c>
      <c r="Q6" s="82" t="s">
        <v>65</v>
      </c>
      <c r="R6" s="82" t="s">
        <v>66</v>
      </c>
      <c r="S6" s="82" t="s">
        <v>9</v>
      </c>
      <c r="T6" s="84" t="s">
        <v>67</v>
      </c>
    </row>
    <row r="7" spans="1:21" x14ac:dyDescent="0.2">
      <c r="A7" s="83" t="s">
        <v>68</v>
      </c>
      <c r="B7" s="83"/>
      <c r="C7" s="83"/>
      <c r="D7" s="83"/>
      <c r="E7" s="83"/>
      <c r="F7" s="83"/>
      <c r="G7" s="83"/>
      <c r="H7" s="83"/>
      <c r="I7" s="83"/>
      <c r="J7" s="52"/>
      <c r="L7" s="86" t="s">
        <v>69</v>
      </c>
      <c r="M7" s="88"/>
      <c r="N7" s="88"/>
      <c r="O7" s="88"/>
      <c r="P7" s="88"/>
      <c r="Q7" s="88"/>
      <c r="R7" s="88"/>
      <c r="S7" s="88"/>
      <c r="T7" s="87"/>
    </row>
    <row r="8" spans="1:21" ht="41.25" customHeight="1" x14ac:dyDescent="0.2">
      <c r="A8" s="89"/>
      <c r="B8" s="90" t="s">
        <v>70</v>
      </c>
      <c r="C8" s="34" t="s">
        <v>71</v>
      </c>
      <c r="D8" s="91">
        <v>2.5</v>
      </c>
      <c r="E8" s="92" t="s">
        <v>72</v>
      </c>
      <c r="F8" s="92" t="s">
        <v>17</v>
      </c>
      <c r="G8" s="93">
        <v>4.1500000000000004</v>
      </c>
      <c r="H8" s="94">
        <v>140</v>
      </c>
      <c r="I8" s="95">
        <f>ROUND(J8*Belarus*(1-$C$58),2)</f>
        <v>48.8</v>
      </c>
      <c r="J8" s="96">
        <v>1486</v>
      </c>
      <c r="L8" s="97"/>
      <c r="M8" s="98" t="s">
        <v>73</v>
      </c>
      <c r="N8" s="98"/>
      <c r="O8" s="94">
        <v>0.55000000000000004</v>
      </c>
      <c r="P8" s="94" t="s">
        <v>72</v>
      </c>
      <c r="Q8" s="94" t="s">
        <v>17</v>
      </c>
      <c r="R8" s="92">
        <v>1.25</v>
      </c>
      <c r="S8" s="94">
        <v>16</v>
      </c>
      <c r="T8" s="95">
        <f>ROUND(U8*Belarus*(1-$C$58),2)</f>
        <v>32.840000000000003</v>
      </c>
      <c r="U8" s="78">
        <v>1000</v>
      </c>
    </row>
    <row r="9" spans="1:21" ht="16.5" customHeight="1" x14ac:dyDescent="0.2">
      <c r="A9" s="89"/>
      <c r="B9" s="99" t="s">
        <v>74</v>
      </c>
      <c r="C9" s="19" t="s">
        <v>75</v>
      </c>
      <c r="D9" s="92">
        <v>2</v>
      </c>
      <c r="E9" s="92" t="s">
        <v>72</v>
      </c>
      <c r="F9" s="92" t="s">
        <v>17</v>
      </c>
      <c r="G9" s="93">
        <v>3.56</v>
      </c>
      <c r="H9" s="100" t="s">
        <v>76</v>
      </c>
      <c r="I9" s="95">
        <f t="shared" ref="I9:I17" si="0">ROUND(J9*Belarus*(1-$C$58),2)</f>
        <v>43.61</v>
      </c>
      <c r="J9" s="96">
        <v>1328</v>
      </c>
      <c r="L9" s="101"/>
      <c r="M9" s="98" t="s">
        <v>77</v>
      </c>
      <c r="N9" s="98"/>
      <c r="O9" s="89">
        <v>0.55000000000000004</v>
      </c>
      <c r="P9" s="89" t="s">
        <v>78</v>
      </c>
      <c r="Q9" s="89" t="s">
        <v>17</v>
      </c>
      <c r="R9" s="102">
        <v>1.97</v>
      </c>
      <c r="S9" s="89">
        <v>16</v>
      </c>
      <c r="T9" s="103">
        <f>ROUND(U9*Belarus*(1-$C$58),2)</f>
        <v>40.85</v>
      </c>
      <c r="U9" s="78">
        <v>1244</v>
      </c>
    </row>
    <row r="10" spans="1:21" ht="15" customHeight="1" x14ac:dyDescent="0.2">
      <c r="A10" s="89"/>
      <c r="B10" s="104"/>
      <c r="C10" s="26"/>
      <c r="D10" s="92">
        <v>2.5</v>
      </c>
      <c r="E10" s="92" t="s">
        <v>72</v>
      </c>
      <c r="F10" s="105" t="s">
        <v>17</v>
      </c>
      <c r="G10" s="106">
        <v>4.45</v>
      </c>
      <c r="H10" s="107"/>
      <c r="I10" s="95">
        <f t="shared" si="0"/>
        <v>54.52</v>
      </c>
      <c r="J10" s="71">
        <v>1660</v>
      </c>
      <c r="L10" s="101"/>
      <c r="M10" s="98"/>
      <c r="N10" s="98"/>
      <c r="O10" s="89"/>
      <c r="P10" s="89"/>
      <c r="Q10" s="89"/>
      <c r="R10" s="102"/>
      <c r="S10" s="89"/>
      <c r="T10" s="103"/>
    </row>
    <row r="11" spans="1:21" x14ac:dyDescent="0.2">
      <c r="A11" s="89"/>
      <c r="B11" s="104"/>
      <c r="C11" s="35"/>
      <c r="D11" s="92">
        <v>3</v>
      </c>
      <c r="E11" s="92" t="s">
        <v>72</v>
      </c>
      <c r="F11" s="105" t="s">
        <v>17</v>
      </c>
      <c r="G11" s="106">
        <v>5.34</v>
      </c>
      <c r="H11" s="107"/>
      <c r="I11" s="95">
        <f t="shared" si="0"/>
        <v>65.42</v>
      </c>
      <c r="J11" s="71">
        <v>1992</v>
      </c>
      <c r="L11" s="101"/>
      <c r="M11" s="98"/>
      <c r="N11" s="98"/>
      <c r="O11" s="89"/>
      <c r="P11" s="89"/>
      <c r="Q11" s="89"/>
      <c r="R11" s="102"/>
      <c r="S11" s="89"/>
      <c r="T11" s="103"/>
    </row>
    <row r="12" spans="1:21" x14ac:dyDescent="0.2">
      <c r="A12" s="89"/>
      <c r="B12" s="104"/>
      <c r="C12" s="19" t="s">
        <v>79</v>
      </c>
      <c r="D12" s="92">
        <v>2.5</v>
      </c>
      <c r="E12" s="92" t="s">
        <v>72</v>
      </c>
      <c r="F12" s="106">
        <v>5</v>
      </c>
      <c r="G12" s="106">
        <v>5.21</v>
      </c>
      <c r="H12" s="107"/>
      <c r="I12" s="95">
        <f t="shared" si="0"/>
        <v>64.34</v>
      </c>
      <c r="J12" s="71">
        <v>1959</v>
      </c>
      <c r="L12" s="108"/>
      <c r="M12" s="98" t="s">
        <v>80</v>
      </c>
      <c r="N12" s="98"/>
      <c r="O12" s="89">
        <v>0.55000000000000004</v>
      </c>
      <c r="P12" s="89" t="s">
        <v>78</v>
      </c>
      <c r="Q12" s="89" t="s">
        <v>17</v>
      </c>
      <c r="R12" s="102">
        <v>1.08</v>
      </c>
      <c r="S12" s="89">
        <v>20</v>
      </c>
      <c r="T12" s="103">
        <f>ROUND(U12*Belarus*(1-$C$58),2)</f>
        <v>19.18</v>
      </c>
      <c r="U12" s="61">
        <v>584</v>
      </c>
    </row>
    <row r="13" spans="1:21" ht="24.75" customHeight="1" x14ac:dyDescent="0.2">
      <c r="A13" s="89"/>
      <c r="B13" s="109"/>
      <c r="C13" s="35"/>
      <c r="D13" s="92">
        <v>3</v>
      </c>
      <c r="E13" s="92" t="s">
        <v>72</v>
      </c>
      <c r="F13" s="106">
        <v>5</v>
      </c>
      <c r="G13" s="106">
        <v>6.24</v>
      </c>
      <c r="H13" s="110"/>
      <c r="I13" s="95">
        <f t="shared" si="0"/>
        <v>76.98</v>
      </c>
      <c r="J13" s="71">
        <v>2344</v>
      </c>
      <c r="L13" s="108"/>
      <c r="M13" s="98"/>
      <c r="N13" s="98"/>
      <c r="O13" s="89"/>
      <c r="P13" s="89"/>
      <c r="Q13" s="89"/>
      <c r="R13" s="102"/>
      <c r="S13" s="89"/>
      <c r="T13" s="103"/>
    </row>
    <row r="14" spans="1:21" ht="51" x14ac:dyDescent="0.2">
      <c r="A14" s="94"/>
      <c r="B14" s="111" t="s">
        <v>81</v>
      </c>
      <c r="C14" s="112"/>
      <c r="D14" s="94" t="s">
        <v>17</v>
      </c>
      <c r="E14" s="94" t="s">
        <v>82</v>
      </c>
      <c r="F14" s="94" t="s">
        <v>17</v>
      </c>
      <c r="G14" s="92">
        <v>7.0000000000000007E-2</v>
      </c>
      <c r="H14" s="94">
        <v>300</v>
      </c>
      <c r="I14" s="95">
        <f t="shared" si="0"/>
        <v>1.81</v>
      </c>
      <c r="J14" s="71">
        <v>55</v>
      </c>
      <c r="L14" s="97"/>
      <c r="M14" s="98" t="s">
        <v>83</v>
      </c>
      <c r="N14" s="98"/>
      <c r="O14" s="94">
        <v>0.5</v>
      </c>
      <c r="P14" s="94" t="s">
        <v>72</v>
      </c>
      <c r="Q14" s="94" t="s">
        <v>17</v>
      </c>
      <c r="R14" s="92">
        <v>1.08</v>
      </c>
      <c r="S14" s="94" t="s">
        <v>84</v>
      </c>
      <c r="T14" s="95">
        <f>ROUND(U14*Belarus*(1-$C$58),2)</f>
        <v>15.73</v>
      </c>
      <c r="U14" s="61">
        <v>479</v>
      </c>
    </row>
    <row r="15" spans="1:21" ht="42" customHeight="1" x14ac:dyDescent="0.2">
      <c r="A15" s="34"/>
      <c r="B15" s="113" t="s">
        <v>85</v>
      </c>
      <c r="C15" s="114"/>
      <c r="D15" s="94" t="s">
        <v>17</v>
      </c>
      <c r="E15" s="94" t="s">
        <v>86</v>
      </c>
      <c r="F15" s="106" t="s">
        <v>17</v>
      </c>
      <c r="G15" s="92">
        <v>0.05</v>
      </c>
      <c r="H15" s="94">
        <v>100</v>
      </c>
      <c r="I15" s="95">
        <f t="shared" si="0"/>
        <v>2.23</v>
      </c>
      <c r="J15" s="71">
        <v>68</v>
      </c>
      <c r="L15" s="97"/>
      <c r="M15" s="98" t="s">
        <v>87</v>
      </c>
      <c r="N15" s="98"/>
      <c r="O15" s="94">
        <v>0.5</v>
      </c>
      <c r="P15" s="94" t="s">
        <v>72</v>
      </c>
      <c r="Q15" s="94" t="s">
        <v>17</v>
      </c>
      <c r="R15" s="92">
        <v>1.9</v>
      </c>
      <c r="S15" s="94" t="s">
        <v>84</v>
      </c>
      <c r="T15" s="95">
        <f>ROUND(U15*Belarus*(1-$C$58),2)</f>
        <v>31.27</v>
      </c>
      <c r="U15" s="61">
        <v>952</v>
      </c>
    </row>
    <row r="16" spans="1:21" ht="48.75" customHeight="1" x14ac:dyDescent="0.2">
      <c r="A16" s="94"/>
      <c r="B16" s="113" t="s">
        <v>88</v>
      </c>
      <c r="C16" s="114"/>
      <c r="D16" s="115" t="s">
        <v>89</v>
      </c>
      <c r="E16" s="115" t="s">
        <v>72</v>
      </c>
      <c r="F16" s="115" t="s">
        <v>17</v>
      </c>
      <c r="G16" s="93">
        <v>0.1</v>
      </c>
      <c r="H16" s="94">
        <v>100</v>
      </c>
      <c r="I16" s="95">
        <f t="shared" si="0"/>
        <v>2.63</v>
      </c>
      <c r="J16" s="96">
        <v>80</v>
      </c>
      <c r="L16" s="108"/>
      <c r="M16" s="98" t="s">
        <v>90</v>
      </c>
      <c r="N16" s="98"/>
      <c r="O16" s="89" t="s">
        <v>91</v>
      </c>
      <c r="P16" s="89" t="s">
        <v>30</v>
      </c>
      <c r="Q16" s="89" t="s">
        <v>17</v>
      </c>
      <c r="R16" s="116">
        <v>4</v>
      </c>
      <c r="S16" s="89" t="s">
        <v>84</v>
      </c>
      <c r="T16" s="103">
        <f>ROUND(U16*Belarus*(1-$C$58),2)</f>
        <v>137.87</v>
      </c>
      <c r="U16" s="78">
        <v>4198</v>
      </c>
    </row>
    <row r="17" spans="1:21" ht="37.5" customHeight="1" x14ac:dyDescent="0.2">
      <c r="A17" s="117"/>
      <c r="B17" s="113" t="s">
        <v>92</v>
      </c>
      <c r="C17" s="114"/>
      <c r="D17" s="115" t="s">
        <v>93</v>
      </c>
      <c r="E17" s="115" t="s">
        <v>72</v>
      </c>
      <c r="F17" s="115" t="s">
        <v>17</v>
      </c>
      <c r="G17" s="93">
        <v>0.1</v>
      </c>
      <c r="H17" s="94">
        <v>100</v>
      </c>
      <c r="I17" s="95">
        <f t="shared" si="0"/>
        <v>4.43</v>
      </c>
      <c r="J17" s="96">
        <v>135</v>
      </c>
      <c r="L17" s="108"/>
      <c r="M17" s="98"/>
      <c r="N17" s="98"/>
      <c r="O17" s="89"/>
      <c r="P17" s="89"/>
      <c r="Q17" s="89"/>
      <c r="R17" s="116"/>
      <c r="S17" s="89"/>
      <c r="T17" s="103"/>
    </row>
    <row r="18" spans="1:21" ht="31.5" customHeight="1" x14ac:dyDescent="0.2">
      <c r="A18" s="83" t="s">
        <v>69</v>
      </c>
      <c r="B18" s="83"/>
      <c r="C18" s="83"/>
      <c r="D18" s="83"/>
      <c r="E18" s="83"/>
      <c r="F18" s="83"/>
      <c r="G18" s="83"/>
      <c r="H18" s="83"/>
      <c r="I18" s="83"/>
      <c r="J18" s="52"/>
      <c r="L18" s="118"/>
      <c r="M18" s="119" t="s">
        <v>94</v>
      </c>
      <c r="N18" s="120"/>
      <c r="O18" s="121" t="s">
        <v>17</v>
      </c>
      <c r="P18" s="121" t="s">
        <v>95</v>
      </c>
      <c r="Q18" s="121" t="s">
        <v>17</v>
      </c>
      <c r="R18" s="122">
        <v>2.2599999999999998</v>
      </c>
      <c r="S18" s="121" t="s">
        <v>84</v>
      </c>
      <c r="T18" s="103">
        <f>ROUND(U18*Belarus*(1-$C$58),2)</f>
        <v>45.62</v>
      </c>
      <c r="U18" s="61">
        <v>1389</v>
      </c>
    </row>
    <row r="19" spans="1:21" ht="30.75" customHeight="1" x14ac:dyDescent="0.2">
      <c r="A19" s="19"/>
      <c r="B19" s="19" t="s">
        <v>96</v>
      </c>
      <c r="C19" s="19" t="s">
        <v>97</v>
      </c>
      <c r="D19" s="102">
        <v>2.5</v>
      </c>
      <c r="E19" s="102" t="s">
        <v>30</v>
      </c>
      <c r="F19" s="89">
        <v>5</v>
      </c>
      <c r="G19" s="102">
        <v>6.77</v>
      </c>
      <c r="H19" s="64">
        <v>96</v>
      </c>
      <c r="I19" s="103">
        <f>ROUND(J19*Belarus*(1-$C$58),2)</f>
        <v>64.7</v>
      </c>
      <c r="J19" s="71">
        <v>1970</v>
      </c>
      <c r="L19" s="123"/>
      <c r="M19" s="124"/>
      <c r="N19" s="125"/>
      <c r="O19" s="126"/>
      <c r="P19" s="126"/>
      <c r="Q19" s="126"/>
      <c r="R19" s="127"/>
      <c r="S19" s="126"/>
      <c r="T19" s="103"/>
    </row>
    <row r="20" spans="1:21" ht="21.75" customHeight="1" x14ac:dyDescent="0.2">
      <c r="A20" s="26"/>
      <c r="B20" s="26"/>
      <c r="C20" s="26"/>
      <c r="D20" s="102"/>
      <c r="E20" s="102"/>
      <c r="F20" s="89"/>
      <c r="G20" s="102"/>
      <c r="H20" s="64"/>
      <c r="I20" s="103"/>
      <c r="L20" s="118"/>
      <c r="M20" s="119" t="s">
        <v>98</v>
      </c>
      <c r="N20" s="120"/>
      <c r="O20" s="121" t="s">
        <v>17</v>
      </c>
      <c r="P20" s="121" t="s">
        <v>99</v>
      </c>
      <c r="Q20" s="121" t="s">
        <v>17</v>
      </c>
      <c r="R20" s="122">
        <v>5.19</v>
      </c>
      <c r="S20" s="121" t="s">
        <v>84</v>
      </c>
      <c r="T20" s="103">
        <f>ROUND(U20*Belarus*(1-$C$58),2)</f>
        <v>97.87</v>
      </c>
      <c r="U20" s="61">
        <v>2980</v>
      </c>
    </row>
    <row r="21" spans="1:21" ht="21.75" customHeight="1" x14ac:dyDescent="0.2">
      <c r="A21" s="26"/>
      <c r="B21" s="26"/>
      <c r="C21" s="26"/>
      <c r="D21" s="102">
        <v>3</v>
      </c>
      <c r="E21" s="102" t="s">
        <v>30</v>
      </c>
      <c r="F21" s="89">
        <v>5</v>
      </c>
      <c r="G21" s="102">
        <v>8.1199999999999992</v>
      </c>
      <c r="H21" s="64"/>
      <c r="I21" s="103">
        <f>ROUND(J21*Belarus*(1-$C$58),2)</f>
        <v>77.599999999999994</v>
      </c>
      <c r="J21" s="71">
        <v>2363</v>
      </c>
      <c r="L21" s="123"/>
      <c r="M21" s="124"/>
      <c r="N21" s="125"/>
      <c r="O21" s="126"/>
      <c r="P21" s="126"/>
      <c r="Q21" s="126"/>
      <c r="R21" s="127"/>
      <c r="S21" s="126"/>
      <c r="T21" s="103"/>
    </row>
    <row r="22" spans="1:21" ht="18.75" customHeight="1" x14ac:dyDescent="0.2">
      <c r="A22" s="26"/>
      <c r="B22" s="35"/>
      <c r="C22" s="35"/>
      <c r="D22" s="102"/>
      <c r="E22" s="102"/>
      <c r="F22" s="89"/>
      <c r="G22" s="102"/>
      <c r="H22" s="64"/>
      <c r="I22" s="103"/>
      <c r="L22" s="108"/>
      <c r="M22" s="98" t="s">
        <v>100</v>
      </c>
      <c r="N22" s="98"/>
      <c r="O22" s="89" t="s">
        <v>17</v>
      </c>
      <c r="P22" s="89" t="s">
        <v>30</v>
      </c>
      <c r="Q22" s="89" t="s">
        <v>17</v>
      </c>
      <c r="R22" s="116">
        <v>2E-3</v>
      </c>
      <c r="S22" s="89">
        <v>2000</v>
      </c>
      <c r="T22" s="103">
        <f>ROUND(U22*Belarus*(1-$C$58),2)</f>
        <v>0.72</v>
      </c>
      <c r="U22" s="78">
        <v>22</v>
      </c>
    </row>
    <row r="23" spans="1:21" ht="20.25" customHeight="1" x14ac:dyDescent="0.2">
      <c r="A23" s="26"/>
      <c r="B23" s="99" t="s">
        <v>101</v>
      </c>
      <c r="C23" s="22" t="s">
        <v>97</v>
      </c>
      <c r="D23" s="92">
        <v>1.5</v>
      </c>
      <c r="E23" s="92" t="s">
        <v>72</v>
      </c>
      <c r="F23" s="94">
        <v>2</v>
      </c>
      <c r="G23" s="92">
        <v>4.0599999999999996</v>
      </c>
      <c r="H23" s="64"/>
      <c r="I23" s="95">
        <f>ROUND(J23*Belarus*(1-$C$58),2)</f>
        <v>50.31</v>
      </c>
      <c r="J23" s="71">
        <v>1532</v>
      </c>
      <c r="L23" s="108"/>
      <c r="M23" s="98"/>
      <c r="N23" s="98"/>
      <c r="O23" s="89"/>
      <c r="P23" s="89"/>
      <c r="Q23" s="89"/>
      <c r="R23" s="116"/>
      <c r="S23" s="89"/>
      <c r="T23" s="103"/>
    </row>
    <row r="24" spans="1:21" ht="20.25" customHeight="1" x14ac:dyDescent="0.2">
      <c r="A24" s="26"/>
      <c r="B24" s="104"/>
      <c r="C24" s="22"/>
      <c r="D24" s="115" t="s">
        <v>102</v>
      </c>
      <c r="E24" s="92" t="s">
        <v>72</v>
      </c>
      <c r="F24" s="94">
        <v>4</v>
      </c>
      <c r="G24" s="92">
        <v>7.03</v>
      </c>
      <c r="H24" s="51">
        <v>50</v>
      </c>
      <c r="I24" s="95">
        <f>ROUND(J24*Belarus*(1-$C$58),2)</f>
        <v>87.88</v>
      </c>
      <c r="J24" s="71">
        <v>2676</v>
      </c>
      <c r="L24" s="108"/>
      <c r="M24" s="98"/>
      <c r="N24" s="98"/>
      <c r="O24" s="89"/>
      <c r="P24" s="89"/>
      <c r="Q24" s="89"/>
      <c r="R24" s="116"/>
      <c r="S24" s="89"/>
      <c r="T24" s="103"/>
    </row>
    <row r="25" spans="1:21" ht="40.5" customHeight="1" x14ac:dyDescent="0.2">
      <c r="A25" s="26"/>
      <c r="B25" s="104"/>
      <c r="C25" s="22"/>
      <c r="D25" s="92">
        <v>2.5</v>
      </c>
      <c r="E25" s="115" t="s">
        <v>103</v>
      </c>
      <c r="F25" s="94" t="s">
        <v>17</v>
      </c>
      <c r="G25" s="92">
        <v>6.78</v>
      </c>
      <c r="H25" s="64">
        <v>96</v>
      </c>
      <c r="I25" s="95">
        <f t="shared" ref="I25:I32" si="1">ROUND(J25*Belarus*(1-$C$58),2)</f>
        <v>74.55</v>
      </c>
      <c r="J25" s="71">
        <v>2270</v>
      </c>
      <c r="L25" s="108"/>
      <c r="M25" s="98"/>
      <c r="N25" s="98"/>
      <c r="O25" s="89"/>
      <c r="P25" s="89"/>
      <c r="Q25" s="89"/>
      <c r="R25" s="116"/>
      <c r="S25" s="89"/>
      <c r="T25" s="103"/>
    </row>
    <row r="26" spans="1:21" ht="18.75" customHeight="1" x14ac:dyDescent="0.2">
      <c r="A26" s="26"/>
      <c r="B26" s="104"/>
      <c r="C26" s="22"/>
      <c r="D26" s="92">
        <v>2.5</v>
      </c>
      <c r="E26" s="115" t="s">
        <v>104</v>
      </c>
      <c r="F26" s="94">
        <v>5</v>
      </c>
      <c r="G26" s="92">
        <v>6.77</v>
      </c>
      <c r="H26" s="64"/>
      <c r="I26" s="95">
        <f t="shared" si="1"/>
        <v>75.83</v>
      </c>
      <c r="J26" s="71">
        <v>2309</v>
      </c>
      <c r="L26" s="108"/>
      <c r="M26" s="119" t="s">
        <v>105</v>
      </c>
      <c r="N26" s="120"/>
      <c r="O26" s="89" t="s">
        <v>17</v>
      </c>
      <c r="P26" s="89" t="s">
        <v>106</v>
      </c>
      <c r="Q26" s="89" t="s">
        <v>17</v>
      </c>
      <c r="R26" s="116">
        <v>0.05</v>
      </c>
      <c r="S26" s="89">
        <v>200</v>
      </c>
      <c r="T26" s="103">
        <f>ROUND(U26*Belarus*(1-$C$58),2)</f>
        <v>1.18</v>
      </c>
      <c r="U26" s="78">
        <v>36</v>
      </c>
    </row>
    <row r="27" spans="1:21" ht="30" customHeight="1" x14ac:dyDescent="0.2">
      <c r="A27" s="26"/>
      <c r="B27" s="104"/>
      <c r="C27" s="22"/>
      <c r="D27" s="92">
        <v>2.5</v>
      </c>
      <c r="E27" s="115" t="s">
        <v>72</v>
      </c>
      <c r="F27" s="94">
        <v>5</v>
      </c>
      <c r="G27" s="92">
        <v>6.77</v>
      </c>
      <c r="H27" s="64"/>
      <c r="I27" s="95">
        <f t="shared" si="1"/>
        <v>75.599999999999994</v>
      </c>
      <c r="J27" s="71">
        <v>2302</v>
      </c>
      <c r="L27" s="108"/>
      <c r="M27" s="128"/>
      <c r="N27" s="129"/>
      <c r="O27" s="89"/>
      <c r="P27" s="89"/>
      <c r="Q27" s="89"/>
      <c r="R27" s="116"/>
      <c r="S27" s="89"/>
      <c r="T27" s="103"/>
    </row>
    <row r="28" spans="1:21" ht="78.75" customHeight="1" x14ac:dyDescent="0.2">
      <c r="A28" s="26"/>
      <c r="B28" s="104"/>
      <c r="C28" s="22"/>
      <c r="D28" s="92">
        <v>3</v>
      </c>
      <c r="E28" s="115" t="s">
        <v>107</v>
      </c>
      <c r="F28" s="94" t="s">
        <v>17</v>
      </c>
      <c r="G28" s="92">
        <v>8.1300000000000008</v>
      </c>
      <c r="H28" s="64"/>
      <c r="I28" s="95">
        <f t="shared" si="1"/>
        <v>89.46</v>
      </c>
      <c r="J28" s="71">
        <v>2724</v>
      </c>
      <c r="L28" s="108"/>
      <c r="M28" s="128"/>
      <c r="N28" s="129"/>
      <c r="O28" s="89"/>
      <c r="P28" s="89"/>
      <c r="Q28" s="89"/>
      <c r="R28" s="116"/>
      <c r="S28" s="89"/>
      <c r="T28" s="103"/>
    </row>
    <row r="29" spans="1:21" ht="37.5" customHeight="1" x14ac:dyDescent="0.2">
      <c r="A29" s="26"/>
      <c r="B29" s="104"/>
      <c r="C29" s="22"/>
      <c r="D29" s="92">
        <v>3</v>
      </c>
      <c r="E29" s="115" t="s">
        <v>108</v>
      </c>
      <c r="F29" s="94">
        <v>5</v>
      </c>
      <c r="G29" s="92">
        <v>8.1199999999999992</v>
      </c>
      <c r="H29" s="64"/>
      <c r="I29" s="95">
        <f t="shared" si="1"/>
        <v>90.68</v>
      </c>
      <c r="J29" s="71">
        <v>2761</v>
      </c>
      <c r="L29" s="108"/>
      <c r="M29" s="124"/>
      <c r="N29" s="125"/>
      <c r="O29" s="89"/>
      <c r="P29" s="89"/>
      <c r="Q29" s="89"/>
      <c r="R29" s="116"/>
      <c r="S29" s="89"/>
      <c r="T29" s="103"/>
    </row>
    <row r="30" spans="1:21" ht="31.5" customHeight="1" x14ac:dyDescent="0.2">
      <c r="A30" s="26"/>
      <c r="B30" s="104"/>
      <c r="C30" s="22" t="s">
        <v>109</v>
      </c>
      <c r="D30" s="92">
        <v>4</v>
      </c>
      <c r="E30" s="92" t="s">
        <v>72</v>
      </c>
      <c r="F30" s="94" t="s">
        <v>110</v>
      </c>
      <c r="G30" s="92">
        <v>15.53</v>
      </c>
      <c r="H30" s="121">
        <v>64</v>
      </c>
      <c r="I30" s="95">
        <f t="shared" si="1"/>
        <v>175.97</v>
      </c>
      <c r="J30" s="71">
        <v>5358</v>
      </c>
      <c r="L30" s="130"/>
      <c r="M30" s="113" t="s">
        <v>111</v>
      </c>
      <c r="N30" s="114"/>
      <c r="O30" s="94" t="s">
        <v>17</v>
      </c>
      <c r="P30" s="94" t="s">
        <v>112</v>
      </c>
      <c r="Q30" s="94" t="s">
        <v>17</v>
      </c>
      <c r="R30" s="131">
        <v>2E-3</v>
      </c>
      <c r="S30" s="94" t="s">
        <v>84</v>
      </c>
      <c r="T30" s="95">
        <f>ROUND(U30*Belarus*(1-$C$58),2)</f>
        <v>0.62</v>
      </c>
      <c r="U30" s="78">
        <v>19</v>
      </c>
    </row>
    <row r="31" spans="1:21" ht="33.75" customHeight="1" x14ac:dyDescent="0.2">
      <c r="A31" s="35"/>
      <c r="B31" s="109"/>
      <c r="C31" s="22"/>
      <c r="D31" s="92">
        <v>5</v>
      </c>
      <c r="E31" s="92" t="s">
        <v>72</v>
      </c>
      <c r="F31" s="94" t="s">
        <v>113</v>
      </c>
      <c r="G31" s="92">
        <v>19.52</v>
      </c>
      <c r="H31" s="132"/>
      <c r="I31" s="95">
        <f t="shared" si="1"/>
        <v>221.16</v>
      </c>
      <c r="J31" s="71">
        <v>6734</v>
      </c>
      <c r="L31" s="108"/>
      <c r="M31" s="119" t="s">
        <v>114</v>
      </c>
      <c r="N31" s="120"/>
      <c r="O31" s="89" t="s">
        <v>17</v>
      </c>
      <c r="P31" s="89" t="s">
        <v>115</v>
      </c>
      <c r="Q31" s="89" t="s">
        <v>17</v>
      </c>
      <c r="R31" s="116">
        <v>0.72</v>
      </c>
      <c r="S31" s="89">
        <v>2</v>
      </c>
      <c r="T31" s="103">
        <f>ROUND(U31*Belarus*(1-$C$58),2)</f>
        <v>24.83</v>
      </c>
      <c r="U31" s="78">
        <v>756</v>
      </c>
    </row>
    <row r="32" spans="1:21" ht="36.75" customHeight="1" x14ac:dyDescent="0.2">
      <c r="A32" s="19"/>
      <c r="B32" s="99" t="s">
        <v>116</v>
      </c>
      <c r="C32" s="89" t="s">
        <v>117</v>
      </c>
      <c r="D32" s="122" t="s">
        <v>17</v>
      </c>
      <c r="E32" s="116" t="s">
        <v>72</v>
      </c>
      <c r="F32" s="116" t="s">
        <v>17</v>
      </c>
      <c r="G32" s="133">
        <v>0.05</v>
      </c>
      <c r="H32" s="121">
        <v>100</v>
      </c>
      <c r="I32" s="134">
        <f t="shared" si="1"/>
        <v>2.79</v>
      </c>
      <c r="J32" s="71">
        <v>85</v>
      </c>
      <c r="L32" s="108"/>
      <c r="M32" s="124"/>
      <c r="N32" s="125"/>
      <c r="O32" s="89"/>
      <c r="P32" s="89"/>
      <c r="Q32" s="89"/>
      <c r="R32" s="116"/>
      <c r="S32" s="89"/>
      <c r="T32" s="103"/>
    </row>
    <row r="33" spans="1:21" ht="40.5" customHeight="1" x14ac:dyDescent="0.2">
      <c r="A33" s="26"/>
      <c r="B33" s="104"/>
      <c r="C33" s="89"/>
      <c r="D33" s="135"/>
      <c r="E33" s="116"/>
      <c r="F33" s="116"/>
      <c r="G33" s="136"/>
      <c r="H33" s="137"/>
      <c r="I33" s="138"/>
      <c r="J33" s="71"/>
      <c r="L33" s="97"/>
      <c r="M33" s="113" t="s">
        <v>118</v>
      </c>
      <c r="N33" s="114"/>
      <c r="O33" s="94" t="s">
        <v>17</v>
      </c>
      <c r="P33" s="94" t="s">
        <v>30</v>
      </c>
      <c r="Q33" s="94" t="s">
        <v>17</v>
      </c>
      <c r="R33" s="91">
        <v>0.11</v>
      </c>
      <c r="S33" s="94" t="s">
        <v>84</v>
      </c>
      <c r="T33" s="95">
        <f>ROUND(U33*Belarus*(1-$C$58),2)</f>
        <v>1.64</v>
      </c>
      <c r="U33" s="78">
        <v>50</v>
      </c>
    </row>
    <row r="34" spans="1:21" ht="30.75" customHeight="1" x14ac:dyDescent="0.2">
      <c r="A34" s="26"/>
      <c r="B34" s="104"/>
      <c r="C34" s="121" t="s">
        <v>119</v>
      </c>
      <c r="D34" s="122" t="s">
        <v>17</v>
      </c>
      <c r="E34" s="122" t="s">
        <v>120</v>
      </c>
      <c r="F34" s="122" t="s">
        <v>17</v>
      </c>
      <c r="G34" s="136"/>
      <c r="H34" s="137"/>
      <c r="I34" s="138"/>
      <c r="J34" s="71"/>
      <c r="L34" s="121"/>
      <c r="M34" s="98" t="s">
        <v>121</v>
      </c>
      <c r="N34" s="98"/>
      <c r="O34" s="121">
        <v>1.5</v>
      </c>
      <c r="P34" s="122" t="s">
        <v>30</v>
      </c>
      <c r="Q34" s="121" t="s">
        <v>17</v>
      </c>
      <c r="R34" s="122">
        <v>8.65</v>
      </c>
      <c r="S34" s="121" t="s">
        <v>122</v>
      </c>
      <c r="T34" s="134">
        <f>ROUND(U34*Belarus*(1-$C$58),2)</f>
        <v>132.78</v>
      </c>
      <c r="U34" s="78">
        <v>4043</v>
      </c>
    </row>
    <row r="35" spans="1:21" ht="25.5" customHeight="1" x14ac:dyDescent="0.2">
      <c r="A35" s="26"/>
      <c r="B35" s="104"/>
      <c r="C35" s="132"/>
      <c r="D35" s="135"/>
      <c r="E35" s="135"/>
      <c r="F35" s="135"/>
      <c r="G35" s="136"/>
      <c r="H35" s="137"/>
      <c r="I35" s="138"/>
      <c r="J35" s="71"/>
      <c r="L35" s="137"/>
      <c r="M35" s="98"/>
      <c r="N35" s="98"/>
      <c r="O35" s="132"/>
      <c r="P35" s="139"/>
      <c r="Q35" s="137"/>
      <c r="R35" s="135"/>
      <c r="S35" s="137"/>
      <c r="T35" s="140"/>
    </row>
    <row r="36" spans="1:21" ht="54" customHeight="1" x14ac:dyDescent="0.2">
      <c r="A36" s="26"/>
      <c r="B36" s="104"/>
      <c r="C36" s="89" t="s">
        <v>123</v>
      </c>
      <c r="D36" s="116" t="s">
        <v>17</v>
      </c>
      <c r="E36" s="116" t="s">
        <v>124</v>
      </c>
      <c r="F36" s="116" t="s">
        <v>17</v>
      </c>
      <c r="G36" s="136"/>
      <c r="H36" s="137"/>
      <c r="I36" s="138"/>
      <c r="J36" s="71"/>
      <c r="L36" s="132"/>
      <c r="M36" s="98" t="s">
        <v>125</v>
      </c>
      <c r="N36" s="98"/>
      <c r="O36" s="94">
        <v>1.5</v>
      </c>
      <c r="P36" s="135"/>
      <c r="Q36" s="132"/>
      <c r="R36" s="115">
        <v>10</v>
      </c>
      <c r="S36" s="132"/>
      <c r="T36" s="95">
        <f>ROUND(U36*Belarus*(1-$C$58),2)</f>
        <v>132.78</v>
      </c>
      <c r="U36" s="78">
        <v>4043</v>
      </c>
    </row>
    <row r="37" spans="1:21" ht="15" customHeight="1" x14ac:dyDescent="0.2">
      <c r="A37" s="26"/>
      <c r="B37" s="104"/>
      <c r="C37" s="89"/>
      <c r="D37" s="116"/>
      <c r="E37" s="116"/>
      <c r="F37" s="116"/>
      <c r="G37" s="136"/>
      <c r="H37" s="137"/>
      <c r="I37" s="138"/>
      <c r="J37" s="71"/>
      <c r="L37" s="121"/>
      <c r="M37" s="119" t="s">
        <v>126</v>
      </c>
      <c r="N37" s="120"/>
      <c r="O37" s="89" t="s">
        <v>17</v>
      </c>
      <c r="P37" s="116" t="s">
        <v>30</v>
      </c>
      <c r="Q37" s="89" t="s">
        <v>17</v>
      </c>
      <c r="R37" s="116">
        <v>0.12</v>
      </c>
      <c r="S37" s="89" t="s">
        <v>84</v>
      </c>
      <c r="T37" s="134">
        <f>ROUND(U37*Belarus*(1-$C$58),2)</f>
        <v>1.64</v>
      </c>
      <c r="U37" s="78">
        <v>50</v>
      </c>
    </row>
    <row r="38" spans="1:21" ht="25.5" customHeight="1" x14ac:dyDescent="0.2">
      <c r="A38" s="35"/>
      <c r="B38" s="109"/>
      <c r="C38" s="94" t="s">
        <v>127</v>
      </c>
      <c r="D38" s="115" t="s">
        <v>17</v>
      </c>
      <c r="E38" s="115" t="s">
        <v>72</v>
      </c>
      <c r="F38" s="115" t="s">
        <v>17</v>
      </c>
      <c r="G38" s="141"/>
      <c r="H38" s="132"/>
      <c r="I38" s="140"/>
      <c r="J38" s="71"/>
      <c r="L38" s="132"/>
      <c r="M38" s="124"/>
      <c r="N38" s="125"/>
      <c r="O38" s="89"/>
      <c r="P38" s="116"/>
      <c r="Q38" s="89"/>
      <c r="R38" s="116"/>
      <c r="S38" s="89"/>
      <c r="T38" s="140"/>
    </row>
    <row r="39" spans="1:21" ht="24.75" customHeight="1" x14ac:dyDescent="0.2">
      <c r="A39" s="121"/>
      <c r="B39" s="119" t="s">
        <v>128</v>
      </c>
      <c r="C39" s="120"/>
      <c r="D39" s="121" t="s">
        <v>17</v>
      </c>
      <c r="E39" s="121" t="s">
        <v>72</v>
      </c>
      <c r="F39" s="121" t="s">
        <v>17</v>
      </c>
      <c r="G39" s="133">
        <v>0.08</v>
      </c>
      <c r="H39" s="121">
        <v>300</v>
      </c>
      <c r="I39" s="134">
        <f>ROUND(J39*Belarus*(1-$C$58),2)</f>
        <v>2.79</v>
      </c>
      <c r="J39" s="71">
        <v>85</v>
      </c>
      <c r="L39" s="121"/>
      <c r="M39" s="119" t="s">
        <v>129</v>
      </c>
      <c r="N39" s="120"/>
      <c r="O39" s="89" t="s">
        <v>17</v>
      </c>
      <c r="P39" s="116" t="s">
        <v>30</v>
      </c>
      <c r="Q39" s="89" t="s">
        <v>17</v>
      </c>
      <c r="R39" s="116">
        <v>9.6</v>
      </c>
      <c r="S39" s="89" t="s">
        <v>122</v>
      </c>
      <c r="T39" s="134">
        <f>ROUND(U39*Belarus*(1-$C$58),2)</f>
        <v>291.47000000000003</v>
      </c>
      <c r="U39" s="78">
        <v>8875</v>
      </c>
    </row>
    <row r="40" spans="1:21" ht="43.5" customHeight="1" x14ac:dyDescent="0.2">
      <c r="A40" s="137"/>
      <c r="B40" s="128"/>
      <c r="C40" s="129"/>
      <c r="D40" s="137"/>
      <c r="E40" s="137"/>
      <c r="F40" s="137"/>
      <c r="G40" s="136"/>
      <c r="H40" s="137"/>
      <c r="I40" s="138"/>
      <c r="J40" s="71"/>
      <c r="L40" s="132"/>
      <c r="M40" s="124"/>
      <c r="N40" s="125"/>
      <c r="O40" s="89"/>
      <c r="P40" s="116"/>
      <c r="Q40" s="89"/>
      <c r="R40" s="116"/>
      <c r="S40" s="89"/>
      <c r="T40" s="140"/>
    </row>
    <row r="41" spans="1:21" ht="34.5" customHeight="1" x14ac:dyDescent="0.2">
      <c r="A41" s="132"/>
      <c r="B41" s="124"/>
      <c r="C41" s="125"/>
      <c r="D41" s="132"/>
      <c r="E41" s="132"/>
      <c r="F41" s="132"/>
      <c r="G41" s="141"/>
      <c r="H41" s="132"/>
      <c r="I41" s="140"/>
      <c r="J41" s="71"/>
      <c r="L41" s="101"/>
      <c r="M41" s="113" t="s">
        <v>130</v>
      </c>
      <c r="N41" s="114"/>
      <c r="O41" s="108" t="s">
        <v>131</v>
      </c>
      <c r="P41" s="108"/>
      <c r="Q41" s="108"/>
      <c r="R41" s="115">
        <v>8.5</v>
      </c>
      <c r="S41" s="142" t="s">
        <v>122</v>
      </c>
      <c r="T41" s="95">
        <f>ROUND(U41*Belarus*(1-$C$58),2)</f>
        <v>99.18</v>
      </c>
      <c r="U41" s="78">
        <v>3020</v>
      </c>
    </row>
    <row r="42" spans="1:21" ht="67.5" customHeight="1" x14ac:dyDescent="0.2">
      <c r="A42" s="94"/>
      <c r="B42" s="113" t="s">
        <v>132</v>
      </c>
      <c r="C42" s="143"/>
      <c r="D42" s="144"/>
      <c r="E42" s="144" t="s">
        <v>72</v>
      </c>
      <c r="F42" s="144" t="s">
        <v>17</v>
      </c>
      <c r="G42" s="145">
        <v>0.1</v>
      </c>
      <c r="H42" s="144">
        <v>100</v>
      </c>
      <c r="I42" s="146">
        <f>ROUND(J42*Belarus*(1-$C$58),2)</f>
        <v>4.83</v>
      </c>
      <c r="J42" s="71">
        <v>147</v>
      </c>
      <c r="L42" s="101"/>
      <c r="M42" s="113" t="s">
        <v>133</v>
      </c>
      <c r="N42" s="114"/>
      <c r="O42" s="108" t="s">
        <v>134</v>
      </c>
      <c r="P42" s="108"/>
      <c r="Q42" s="108"/>
      <c r="R42" s="115">
        <v>9.6</v>
      </c>
      <c r="S42" s="142" t="s">
        <v>122</v>
      </c>
      <c r="T42" s="95">
        <f>ROUND(U42*Belarus*(1-$C$58),2)</f>
        <v>124.6</v>
      </c>
      <c r="U42" s="78">
        <v>3794</v>
      </c>
    </row>
    <row r="43" spans="1:21" ht="45" customHeight="1" x14ac:dyDescent="0.2">
      <c r="A43" s="94"/>
      <c r="B43" s="98" t="s">
        <v>135</v>
      </c>
      <c r="C43" s="98"/>
      <c r="D43" s="94" t="s">
        <v>17</v>
      </c>
      <c r="E43" s="94" t="s">
        <v>72</v>
      </c>
      <c r="F43" s="94" t="s">
        <v>17</v>
      </c>
      <c r="G43" s="92">
        <v>0.11</v>
      </c>
      <c r="H43" s="94">
        <v>240</v>
      </c>
      <c r="I43" s="95">
        <f>ROUND(J43*Belarus*(1-$C$58),2)</f>
        <v>11.92</v>
      </c>
      <c r="J43" s="71">
        <v>363</v>
      </c>
      <c r="L43" s="101"/>
      <c r="M43" s="113" t="s">
        <v>136</v>
      </c>
      <c r="N43" s="114"/>
      <c r="O43" s="108" t="s">
        <v>134</v>
      </c>
      <c r="P43" s="108"/>
      <c r="Q43" s="108"/>
      <c r="R43" s="115">
        <v>6.3</v>
      </c>
      <c r="S43" s="142" t="s">
        <v>122</v>
      </c>
      <c r="T43" s="95">
        <f>ROUND(U43*Belarus*(1-$C$58),2)</f>
        <v>39.840000000000003</v>
      </c>
      <c r="U43" s="78">
        <v>1213</v>
      </c>
    </row>
    <row r="44" spans="1:21" ht="27.75" customHeight="1" x14ac:dyDescent="0.2">
      <c r="A44" s="121"/>
      <c r="B44" s="119" t="s">
        <v>137</v>
      </c>
      <c r="C44" s="120"/>
      <c r="D44" s="121" t="s">
        <v>138</v>
      </c>
      <c r="E44" s="121" t="s">
        <v>72</v>
      </c>
      <c r="F44" s="121" t="s">
        <v>17</v>
      </c>
      <c r="G44" s="147">
        <v>0.1</v>
      </c>
      <c r="H44" s="121">
        <v>100</v>
      </c>
      <c r="I44" s="134">
        <f>ROUND(J44*Belarus*(1-$C$58),2)</f>
        <v>5.25</v>
      </c>
      <c r="J44" s="71">
        <v>160</v>
      </c>
      <c r="L44" s="121"/>
      <c r="M44" s="119" t="s">
        <v>139</v>
      </c>
      <c r="N44" s="120"/>
      <c r="O44" s="148" t="s">
        <v>140</v>
      </c>
      <c r="P44" s="149"/>
      <c r="Q44" s="150"/>
      <c r="R44" s="122" t="s">
        <v>141</v>
      </c>
      <c r="S44" s="121" t="s">
        <v>142</v>
      </c>
      <c r="T44" s="134">
        <f>ROUND(U44*Belarus*(1-$C$58),2)</f>
        <v>10.77</v>
      </c>
      <c r="U44" s="78">
        <v>328</v>
      </c>
    </row>
    <row r="45" spans="1:21" ht="39.75" customHeight="1" x14ac:dyDescent="0.2">
      <c r="A45" s="132"/>
      <c r="B45" s="124"/>
      <c r="C45" s="125"/>
      <c r="D45" s="132"/>
      <c r="E45" s="132"/>
      <c r="F45" s="132"/>
      <c r="G45" s="151"/>
      <c r="H45" s="132"/>
      <c r="I45" s="140"/>
      <c r="J45" s="71"/>
      <c r="L45" s="132"/>
      <c r="M45" s="124"/>
      <c r="N45" s="125"/>
      <c r="O45" s="152"/>
      <c r="P45" s="153"/>
      <c r="Q45" s="154"/>
      <c r="R45" s="135"/>
      <c r="S45" s="132"/>
      <c r="T45" s="140"/>
    </row>
    <row r="46" spans="1:21" ht="42.75" customHeight="1" x14ac:dyDescent="0.2">
      <c r="A46" s="121"/>
      <c r="B46" s="119" t="s">
        <v>143</v>
      </c>
      <c r="C46" s="120"/>
      <c r="D46" s="121" t="s">
        <v>138</v>
      </c>
      <c r="E46" s="121" t="s">
        <v>72</v>
      </c>
      <c r="F46" s="121" t="s">
        <v>17</v>
      </c>
      <c r="G46" s="147">
        <v>0.1</v>
      </c>
      <c r="H46" s="121">
        <v>100</v>
      </c>
      <c r="I46" s="134">
        <f>ROUND(J46*Belarus*(1-$C$58),2)</f>
        <v>9.39</v>
      </c>
      <c r="J46" s="71">
        <v>286</v>
      </c>
      <c r="L46" s="94"/>
      <c r="M46" s="113" t="s">
        <v>144</v>
      </c>
      <c r="N46" s="114"/>
      <c r="O46" s="94" t="s">
        <v>145</v>
      </c>
      <c r="P46" s="115" t="s">
        <v>17</v>
      </c>
      <c r="Q46" s="94" t="s">
        <v>17</v>
      </c>
      <c r="R46" s="115">
        <v>2</v>
      </c>
      <c r="S46" s="94" t="s">
        <v>142</v>
      </c>
      <c r="T46" s="95">
        <f>ROUND(U46*Belarus*(1-$C$58),2)</f>
        <v>1346.18</v>
      </c>
      <c r="U46" s="78">
        <v>40990</v>
      </c>
    </row>
    <row r="47" spans="1:21" x14ac:dyDescent="0.2">
      <c r="A47" s="132"/>
      <c r="B47" s="124"/>
      <c r="C47" s="125"/>
      <c r="D47" s="132"/>
      <c r="E47" s="132"/>
      <c r="F47" s="132"/>
      <c r="G47" s="151"/>
      <c r="H47" s="132"/>
      <c r="I47" s="140"/>
      <c r="J47" s="71"/>
    </row>
    <row r="48" spans="1:21" x14ac:dyDescent="0.2">
      <c r="A48" s="121"/>
      <c r="B48" s="119" t="s">
        <v>146</v>
      </c>
      <c r="C48" s="120"/>
      <c r="D48" s="121" t="s">
        <v>138</v>
      </c>
      <c r="E48" s="121" t="s">
        <v>72</v>
      </c>
      <c r="F48" s="121" t="s">
        <v>17</v>
      </c>
      <c r="G48" s="147">
        <v>0.1</v>
      </c>
      <c r="H48" s="121">
        <v>100</v>
      </c>
      <c r="I48" s="134">
        <f>ROUND(J48*Belarus*(1-$C$58),2)</f>
        <v>9.39</v>
      </c>
      <c r="J48" s="71">
        <v>286</v>
      </c>
      <c r="L48" s="155" t="s">
        <v>147</v>
      </c>
      <c r="M48" s="156"/>
      <c r="N48" s="156"/>
      <c r="O48" s="156"/>
      <c r="P48" s="156"/>
      <c r="Q48" s="156"/>
      <c r="R48" s="156"/>
      <c r="S48" s="156"/>
      <c r="T48" s="157"/>
    </row>
    <row r="49" spans="1:20" ht="29.25" customHeight="1" x14ac:dyDescent="0.2">
      <c r="A49" s="132"/>
      <c r="B49" s="124"/>
      <c r="C49" s="125"/>
      <c r="D49" s="132"/>
      <c r="E49" s="132"/>
      <c r="F49" s="132"/>
      <c r="G49" s="151"/>
      <c r="H49" s="132"/>
      <c r="I49" s="140"/>
      <c r="J49" s="71"/>
      <c r="L49" s="158" t="s">
        <v>148</v>
      </c>
      <c r="M49" s="159"/>
      <c r="N49" s="159"/>
      <c r="O49" s="159"/>
      <c r="P49" s="159"/>
      <c r="Q49" s="159"/>
      <c r="R49" s="159"/>
      <c r="S49" s="159"/>
      <c r="T49" s="160"/>
    </row>
    <row r="50" spans="1:20" s="78" customFormat="1" ht="30.75" customHeight="1" x14ac:dyDescent="0.2">
      <c r="A50" s="118"/>
      <c r="B50" s="119" t="s">
        <v>149</v>
      </c>
      <c r="C50" s="120"/>
      <c r="D50" s="122" t="s">
        <v>17</v>
      </c>
      <c r="E50" s="121" t="s">
        <v>150</v>
      </c>
      <c r="F50" s="121" t="s">
        <v>17</v>
      </c>
      <c r="G50" s="161">
        <v>8.0000000000000002E-3</v>
      </c>
      <c r="H50" s="121">
        <v>1500</v>
      </c>
      <c r="I50" s="134">
        <f>ROUND(J50*Belarus*(1-$C$58),2)</f>
        <v>2.2000000000000002</v>
      </c>
      <c r="J50" s="71">
        <v>67</v>
      </c>
      <c r="K50" s="61"/>
      <c r="L50" s="158" t="s">
        <v>151</v>
      </c>
      <c r="M50" s="162"/>
      <c r="N50" s="162"/>
      <c r="O50" s="162"/>
      <c r="P50" s="162"/>
      <c r="Q50" s="162"/>
      <c r="R50" s="162"/>
      <c r="S50" s="162"/>
      <c r="T50" s="163"/>
    </row>
    <row r="51" spans="1:20" s="78" customFormat="1" x14ac:dyDescent="0.2">
      <c r="A51" s="123"/>
      <c r="B51" s="124"/>
      <c r="C51" s="125"/>
      <c r="D51" s="135"/>
      <c r="E51" s="132"/>
      <c r="F51" s="132"/>
      <c r="G51" s="164"/>
      <c r="H51" s="132"/>
      <c r="I51" s="140"/>
      <c r="J51" s="71"/>
      <c r="K51" s="61"/>
      <c r="L51" s="165" t="s">
        <v>152</v>
      </c>
      <c r="M51" s="165"/>
      <c r="N51" s="165"/>
      <c r="O51" s="165"/>
      <c r="P51" s="165"/>
      <c r="Q51" s="165"/>
      <c r="R51" s="165"/>
      <c r="S51" s="165"/>
      <c r="T51" s="165"/>
    </row>
    <row r="52" spans="1:20" s="78" customFormat="1" ht="15" customHeight="1" x14ac:dyDescent="0.2">
      <c r="A52" s="165" t="s">
        <v>153</v>
      </c>
      <c r="B52" s="165"/>
      <c r="C52" s="165"/>
      <c r="D52" s="165"/>
      <c r="E52" s="165"/>
      <c r="F52" s="165"/>
      <c r="G52" s="165"/>
      <c r="H52" s="165"/>
      <c r="I52" s="165"/>
      <c r="J52" s="166"/>
      <c r="K52" s="61"/>
      <c r="L52" s="167" t="s">
        <v>59</v>
      </c>
      <c r="M52" s="167"/>
      <c r="N52" s="167"/>
      <c r="O52" s="167"/>
      <c r="P52" s="167"/>
      <c r="Q52" s="167"/>
      <c r="R52" s="167"/>
      <c r="S52" s="167"/>
      <c r="T52" s="167"/>
    </row>
    <row r="53" spans="1:20" s="78" customFormat="1" ht="21.75" customHeight="1" x14ac:dyDescent="0.2">
      <c r="A53" s="168" t="s">
        <v>154</v>
      </c>
      <c r="B53" s="169"/>
      <c r="C53" s="169"/>
      <c r="D53" s="169"/>
      <c r="E53" s="169"/>
      <c r="F53" s="169"/>
      <c r="G53" s="169"/>
      <c r="H53" s="169"/>
      <c r="I53" s="170"/>
      <c r="J53" s="171"/>
      <c r="K53" s="61"/>
      <c r="L53" s="172"/>
      <c r="M53" s="172"/>
      <c r="N53" s="172"/>
      <c r="O53" s="172"/>
      <c r="P53" s="172"/>
      <c r="Q53" s="172"/>
      <c r="R53" s="172"/>
      <c r="S53" s="172"/>
      <c r="T53" s="172"/>
    </row>
    <row r="54" spans="1:20" s="78" customFormat="1" ht="29.25" hidden="1" customHeight="1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2"/>
    </row>
    <row r="55" spans="1:20" s="78" customFormat="1" ht="27.75" hidden="1" customHeight="1" x14ac:dyDescent="0.2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2"/>
    </row>
    <row r="56" spans="1:20" s="78" customFormat="1" hidden="1" x14ac:dyDescent="0.2">
      <c r="A56" s="173" t="s">
        <v>60</v>
      </c>
      <c r="B56" s="174"/>
      <c r="C56" s="174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2"/>
    </row>
    <row r="57" spans="1:20" s="78" customFormat="1" hidden="1" x14ac:dyDescent="0.2">
      <c r="A57" s="175"/>
      <c r="B57" s="176"/>
      <c r="C57" s="176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2"/>
    </row>
    <row r="58" spans="1:20" s="78" customFormat="1" hidden="1" x14ac:dyDescent="0.2">
      <c r="A58" s="177" t="s">
        <v>155</v>
      </c>
      <c r="B58" s="177"/>
      <c r="C58" s="178">
        <v>0.12</v>
      </c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2"/>
    </row>
    <row r="59" spans="1:20" hidden="1" x14ac:dyDescent="0.2"/>
    <row r="60" spans="1:20" s="78" customFormat="1" hidden="1" x14ac:dyDescent="0.2">
      <c r="A60" s="179" t="s">
        <v>61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2"/>
    </row>
    <row r="98" spans="1:11" ht="60" customHeight="1" x14ac:dyDescent="0.2">
      <c r="A98" s="180"/>
      <c r="B98" s="181"/>
      <c r="C98" s="182"/>
      <c r="D98" s="182"/>
      <c r="E98" s="182"/>
      <c r="F98" s="182"/>
      <c r="G98" s="182"/>
      <c r="H98" s="182"/>
      <c r="I98" s="182"/>
      <c r="J98" s="182"/>
      <c r="K98" s="182"/>
    </row>
  </sheetData>
  <sheetProtection selectLockedCells="1" selectUnlockedCells="1"/>
  <mergeCells count="213">
    <mergeCell ref="B98:K98"/>
    <mergeCell ref="L51:T51"/>
    <mergeCell ref="A52:I52"/>
    <mergeCell ref="L52:T53"/>
    <mergeCell ref="A53:I53"/>
    <mergeCell ref="A56:C57"/>
    <mergeCell ref="A58:B58"/>
    <mergeCell ref="L49:T49"/>
    <mergeCell ref="A50:A51"/>
    <mergeCell ref="B50:C51"/>
    <mergeCell ref="D50:D51"/>
    <mergeCell ref="E50:E51"/>
    <mergeCell ref="F50:F51"/>
    <mergeCell ref="G50:G51"/>
    <mergeCell ref="H50:H51"/>
    <mergeCell ref="I50:I51"/>
    <mergeCell ref="L50:T50"/>
    <mergeCell ref="M46:N46"/>
    <mergeCell ref="A48:A49"/>
    <mergeCell ref="B48:C49"/>
    <mergeCell ref="D48:D49"/>
    <mergeCell ref="E48:E49"/>
    <mergeCell ref="F48:F49"/>
    <mergeCell ref="G48:G49"/>
    <mergeCell ref="H48:H49"/>
    <mergeCell ref="I48:I49"/>
    <mergeCell ref="L48:T48"/>
    <mergeCell ref="S44:S45"/>
    <mergeCell ref="T44:T45"/>
    <mergeCell ref="A46:A47"/>
    <mergeCell ref="B46:C47"/>
    <mergeCell ref="D46:D47"/>
    <mergeCell ref="E46:E47"/>
    <mergeCell ref="F46:F47"/>
    <mergeCell ref="G46:G47"/>
    <mergeCell ref="H46:H47"/>
    <mergeCell ref="I46:I47"/>
    <mergeCell ref="H44:H45"/>
    <mergeCell ref="I44:I45"/>
    <mergeCell ref="L44:L45"/>
    <mergeCell ref="M44:N45"/>
    <mergeCell ref="O44:Q45"/>
    <mergeCell ref="R44:R45"/>
    <mergeCell ref="A44:A45"/>
    <mergeCell ref="B44:C45"/>
    <mergeCell ref="D44:D45"/>
    <mergeCell ref="E44:E45"/>
    <mergeCell ref="F44:F45"/>
    <mergeCell ref="G44:G45"/>
    <mergeCell ref="B42:C42"/>
    <mergeCell ref="M42:N42"/>
    <mergeCell ref="O42:Q42"/>
    <mergeCell ref="B43:C43"/>
    <mergeCell ref="M43:N43"/>
    <mergeCell ref="O43:Q43"/>
    <mergeCell ref="Q39:Q40"/>
    <mergeCell ref="R39:R40"/>
    <mergeCell ref="S39:S40"/>
    <mergeCell ref="T39:T40"/>
    <mergeCell ref="L41:L43"/>
    <mergeCell ref="M41:N41"/>
    <mergeCell ref="O41:Q41"/>
    <mergeCell ref="H39:H41"/>
    <mergeCell ref="I39:I41"/>
    <mergeCell ref="L39:L40"/>
    <mergeCell ref="M39:N40"/>
    <mergeCell ref="O39:O40"/>
    <mergeCell ref="P39:P40"/>
    <mergeCell ref="A39:A41"/>
    <mergeCell ref="B39:C41"/>
    <mergeCell ref="D39:D41"/>
    <mergeCell ref="E39:E41"/>
    <mergeCell ref="F39:F41"/>
    <mergeCell ref="G39:G41"/>
    <mergeCell ref="O37:O38"/>
    <mergeCell ref="P37:P38"/>
    <mergeCell ref="Q37:Q38"/>
    <mergeCell ref="R37:R38"/>
    <mergeCell ref="S37:S38"/>
    <mergeCell ref="T37:T38"/>
    <mergeCell ref="D36:D37"/>
    <mergeCell ref="E36:E37"/>
    <mergeCell ref="F36:F37"/>
    <mergeCell ref="M36:N36"/>
    <mergeCell ref="L37:L38"/>
    <mergeCell ref="M37:N38"/>
    <mergeCell ref="O34:O35"/>
    <mergeCell ref="P34:P36"/>
    <mergeCell ref="Q34:Q36"/>
    <mergeCell ref="R34:R35"/>
    <mergeCell ref="S34:S36"/>
    <mergeCell ref="T34:T35"/>
    <mergeCell ref="H32:H38"/>
    <mergeCell ref="I32:I38"/>
    <mergeCell ref="M33:N33"/>
    <mergeCell ref="C34:C35"/>
    <mergeCell ref="D34:D35"/>
    <mergeCell ref="E34:E35"/>
    <mergeCell ref="F34:F35"/>
    <mergeCell ref="L34:L36"/>
    <mergeCell ref="M34:N35"/>
    <mergeCell ref="C36:C37"/>
    <mergeCell ref="R31:R32"/>
    <mergeCell ref="S31:S32"/>
    <mergeCell ref="T31:T32"/>
    <mergeCell ref="A32:A38"/>
    <mergeCell ref="B32:B38"/>
    <mergeCell ref="C32:C33"/>
    <mergeCell ref="D32:D33"/>
    <mergeCell ref="E32:E33"/>
    <mergeCell ref="F32:F33"/>
    <mergeCell ref="G32:G38"/>
    <mergeCell ref="S26:S29"/>
    <mergeCell ref="T26:T29"/>
    <mergeCell ref="C30:C31"/>
    <mergeCell ref="H30:H31"/>
    <mergeCell ref="M30:N30"/>
    <mergeCell ref="L31:L32"/>
    <mergeCell ref="M31:N32"/>
    <mergeCell ref="O31:O32"/>
    <mergeCell ref="P31:P32"/>
    <mergeCell ref="Q31:Q32"/>
    <mergeCell ref="T22:T25"/>
    <mergeCell ref="B23:B31"/>
    <mergeCell ref="C23:C29"/>
    <mergeCell ref="H25:H29"/>
    <mergeCell ref="L26:L29"/>
    <mergeCell ref="M26:N29"/>
    <mergeCell ref="O26:O29"/>
    <mergeCell ref="P26:P29"/>
    <mergeCell ref="Q26:Q29"/>
    <mergeCell ref="R26:R29"/>
    <mergeCell ref="M22:N25"/>
    <mergeCell ref="O22:O25"/>
    <mergeCell ref="P22:P25"/>
    <mergeCell ref="Q22:Q25"/>
    <mergeCell ref="R22:R25"/>
    <mergeCell ref="S22:S25"/>
    <mergeCell ref="D21:D22"/>
    <mergeCell ref="E21:E22"/>
    <mergeCell ref="F21:F22"/>
    <mergeCell ref="G21:G22"/>
    <mergeCell ref="I21:I22"/>
    <mergeCell ref="L22:L25"/>
    <mergeCell ref="O20:O21"/>
    <mergeCell ref="P20:P21"/>
    <mergeCell ref="Q20:Q21"/>
    <mergeCell ref="R20:R21"/>
    <mergeCell ref="S20:S21"/>
    <mergeCell ref="T20:T21"/>
    <mergeCell ref="R18:R19"/>
    <mergeCell ref="S18:S19"/>
    <mergeCell ref="T18:T19"/>
    <mergeCell ref="A19:A31"/>
    <mergeCell ref="B19:B22"/>
    <mergeCell ref="C19:C22"/>
    <mergeCell ref="D19:D20"/>
    <mergeCell ref="E19:E20"/>
    <mergeCell ref="F19:F20"/>
    <mergeCell ref="G19:G20"/>
    <mergeCell ref="A18:I18"/>
    <mergeCell ref="L18:L19"/>
    <mergeCell ref="M18:N19"/>
    <mergeCell ref="O18:O19"/>
    <mergeCell ref="P18:P19"/>
    <mergeCell ref="Q18:Q19"/>
    <mergeCell ref="H19:H23"/>
    <mergeCell ref="I19:I20"/>
    <mergeCell ref="L20:L21"/>
    <mergeCell ref="M20:N21"/>
    <mergeCell ref="O16:O17"/>
    <mergeCell ref="P16:P17"/>
    <mergeCell ref="Q16:Q17"/>
    <mergeCell ref="R16:R17"/>
    <mergeCell ref="S16:S17"/>
    <mergeCell ref="T16:T17"/>
    <mergeCell ref="B14:C14"/>
    <mergeCell ref="M14:N14"/>
    <mergeCell ref="B15:C15"/>
    <mergeCell ref="M15:N15"/>
    <mergeCell ref="B16:C16"/>
    <mergeCell ref="L16:L17"/>
    <mergeCell ref="M16:N17"/>
    <mergeCell ref="B17:C17"/>
    <mergeCell ref="O12:O13"/>
    <mergeCell ref="P12:P13"/>
    <mergeCell ref="Q12:Q13"/>
    <mergeCell ref="R12:R13"/>
    <mergeCell ref="S12:S13"/>
    <mergeCell ref="T12:T13"/>
    <mergeCell ref="O9:O11"/>
    <mergeCell ref="P9:P11"/>
    <mergeCell ref="Q9:Q11"/>
    <mergeCell ref="R9:R11"/>
    <mergeCell ref="S9:S11"/>
    <mergeCell ref="T9:T11"/>
    <mergeCell ref="A8:A13"/>
    <mergeCell ref="M8:N8"/>
    <mergeCell ref="B9:B13"/>
    <mergeCell ref="C9:C11"/>
    <mergeCell ref="H9:H13"/>
    <mergeCell ref="L9:L11"/>
    <mergeCell ref="M9:N11"/>
    <mergeCell ref="C12:C13"/>
    <mergeCell ref="L12:L13"/>
    <mergeCell ref="M12:N13"/>
    <mergeCell ref="A1:D1"/>
    <mergeCell ref="A2:P2"/>
    <mergeCell ref="A3:T4"/>
    <mergeCell ref="B6:C6"/>
    <mergeCell ref="M6:N6"/>
    <mergeCell ref="A7:I7"/>
    <mergeCell ref="L7:T7"/>
  </mergeCells>
  <printOptions horizontalCentered="1"/>
  <pageMargins left="0" right="0" top="0.47244094488188981" bottom="0" header="0" footer="0"/>
  <pageSetup paperSize="9" scale="37" firstPageNumber="0" orientation="landscape" horizontalDpi="300" verticalDpi="300" r:id="rId1"/>
  <headerFooter scaleWithDoc="0"/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8EB43-6578-4802-8B2B-559C7684B010}">
  <sheetPr>
    <tabColor rgb="FF99CC00"/>
    <pageSetUpPr fitToPage="1"/>
  </sheetPr>
  <dimension ref="A1:FN52"/>
  <sheetViews>
    <sheetView zoomScale="75" zoomScaleNormal="75" zoomScaleSheetLayoutView="90" workbookViewId="0">
      <selection activeCell="A2" sqref="A2:N2"/>
    </sheetView>
  </sheetViews>
  <sheetFormatPr defaultRowHeight="12.75" x14ac:dyDescent="0.2"/>
  <cols>
    <col min="1" max="1" width="20.28515625" style="61" customWidth="1"/>
    <col min="2" max="2" width="20.42578125" style="61" customWidth="1"/>
    <col min="3" max="3" width="19.7109375" style="61" customWidth="1"/>
    <col min="4" max="4" width="21.7109375" style="61" customWidth="1"/>
    <col min="5" max="7" width="13.28515625" style="61" customWidth="1"/>
    <col min="8" max="8" width="12.7109375" style="61" customWidth="1"/>
    <col min="9" max="13" width="13.28515625" style="61" customWidth="1"/>
    <col min="14" max="14" width="13.42578125" style="61" customWidth="1"/>
    <col min="15" max="15" width="14.140625" style="61" customWidth="1"/>
    <col min="16" max="16" width="16.28515625" style="61" customWidth="1"/>
    <col min="17" max="17" width="14" style="61" customWidth="1"/>
    <col min="18" max="18" width="15.42578125" style="61" hidden="1" customWidth="1"/>
    <col min="19" max="19" width="9.140625" style="61" hidden="1" customWidth="1"/>
    <col min="20" max="20" width="9.140625" style="61" customWidth="1"/>
    <col min="21" max="22" width="16" style="61" customWidth="1"/>
    <col min="23" max="23" width="12.7109375" style="61" customWidth="1"/>
    <col min="24" max="25" width="18.140625" style="61" customWidth="1"/>
    <col min="26" max="26" width="9.140625" style="61" customWidth="1"/>
    <col min="27" max="256" width="9.140625" style="61"/>
    <col min="257" max="257" width="20.28515625" style="61" customWidth="1"/>
    <col min="258" max="258" width="20.42578125" style="61" customWidth="1"/>
    <col min="259" max="259" width="19.7109375" style="61" customWidth="1"/>
    <col min="260" max="260" width="21.7109375" style="61" customWidth="1"/>
    <col min="261" max="263" width="13.28515625" style="61" customWidth="1"/>
    <col min="264" max="264" width="12.7109375" style="61" customWidth="1"/>
    <col min="265" max="269" width="13.28515625" style="61" customWidth="1"/>
    <col min="270" max="270" width="13.42578125" style="61" customWidth="1"/>
    <col min="271" max="271" width="14.140625" style="61" customWidth="1"/>
    <col min="272" max="272" width="16.28515625" style="61" customWidth="1"/>
    <col min="273" max="273" width="14" style="61" customWidth="1"/>
    <col min="274" max="275" width="0" style="61" hidden="1" customWidth="1"/>
    <col min="276" max="276" width="9.140625" style="61" customWidth="1"/>
    <col min="277" max="278" width="16" style="61" customWidth="1"/>
    <col min="279" max="279" width="12.7109375" style="61" customWidth="1"/>
    <col min="280" max="281" width="18.140625" style="61" customWidth="1"/>
    <col min="282" max="282" width="9.140625" style="61" customWidth="1"/>
    <col min="283" max="512" width="9.140625" style="61"/>
    <col min="513" max="513" width="20.28515625" style="61" customWidth="1"/>
    <col min="514" max="514" width="20.42578125" style="61" customWidth="1"/>
    <col min="515" max="515" width="19.7109375" style="61" customWidth="1"/>
    <col min="516" max="516" width="21.7109375" style="61" customWidth="1"/>
    <col min="517" max="519" width="13.28515625" style="61" customWidth="1"/>
    <col min="520" max="520" width="12.7109375" style="61" customWidth="1"/>
    <col min="521" max="525" width="13.28515625" style="61" customWidth="1"/>
    <col min="526" max="526" width="13.42578125" style="61" customWidth="1"/>
    <col min="527" max="527" width="14.140625" style="61" customWidth="1"/>
    <col min="528" max="528" width="16.28515625" style="61" customWidth="1"/>
    <col min="529" max="529" width="14" style="61" customWidth="1"/>
    <col min="530" max="531" width="0" style="61" hidden="1" customWidth="1"/>
    <col min="532" max="532" width="9.140625" style="61" customWidth="1"/>
    <col min="533" max="534" width="16" style="61" customWidth="1"/>
    <col min="535" max="535" width="12.7109375" style="61" customWidth="1"/>
    <col min="536" max="537" width="18.140625" style="61" customWidth="1"/>
    <col min="538" max="538" width="9.140625" style="61" customWidth="1"/>
    <col min="539" max="768" width="9.140625" style="61"/>
    <col min="769" max="769" width="20.28515625" style="61" customWidth="1"/>
    <col min="770" max="770" width="20.42578125" style="61" customWidth="1"/>
    <col min="771" max="771" width="19.7109375" style="61" customWidth="1"/>
    <col min="772" max="772" width="21.7109375" style="61" customWidth="1"/>
    <col min="773" max="775" width="13.28515625" style="61" customWidth="1"/>
    <col min="776" max="776" width="12.7109375" style="61" customWidth="1"/>
    <col min="777" max="781" width="13.28515625" style="61" customWidth="1"/>
    <col min="782" max="782" width="13.42578125" style="61" customWidth="1"/>
    <col min="783" max="783" width="14.140625" style="61" customWidth="1"/>
    <col min="784" max="784" width="16.28515625" style="61" customWidth="1"/>
    <col min="785" max="785" width="14" style="61" customWidth="1"/>
    <col min="786" max="787" width="0" style="61" hidden="1" customWidth="1"/>
    <col min="788" max="788" width="9.140625" style="61" customWidth="1"/>
    <col min="789" max="790" width="16" style="61" customWidth="1"/>
    <col min="791" max="791" width="12.7109375" style="61" customWidth="1"/>
    <col min="792" max="793" width="18.140625" style="61" customWidth="1"/>
    <col min="794" max="794" width="9.140625" style="61" customWidth="1"/>
    <col min="795" max="1024" width="9.140625" style="61"/>
    <col min="1025" max="1025" width="20.28515625" style="61" customWidth="1"/>
    <col min="1026" max="1026" width="20.42578125" style="61" customWidth="1"/>
    <col min="1027" max="1027" width="19.7109375" style="61" customWidth="1"/>
    <col min="1028" max="1028" width="21.7109375" style="61" customWidth="1"/>
    <col min="1029" max="1031" width="13.28515625" style="61" customWidth="1"/>
    <col min="1032" max="1032" width="12.7109375" style="61" customWidth="1"/>
    <col min="1033" max="1037" width="13.28515625" style="61" customWidth="1"/>
    <col min="1038" max="1038" width="13.42578125" style="61" customWidth="1"/>
    <col min="1039" max="1039" width="14.140625" style="61" customWidth="1"/>
    <col min="1040" max="1040" width="16.28515625" style="61" customWidth="1"/>
    <col min="1041" max="1041" width="14" style="61" customWidth="1"/>
    <col min="1042" max="1043" width="0" style="61" hidden="1" customWidth="1"/>
    <col min="1044" max="1044" width="9.140625" style="61" customWidth="1"/>
    <col min="1045" max="1046" width="16" style="61" customWidth="1"/>
    <col min="1047" max="1047" width="12.7109375" style="61" customWidth="1"/>
    <col min="1048" max="1049" width="18.140625" style="61" customWidth="1"/>
    <col min="1050" max="1050" width="9.140625" style="61" customWidth="1"/>
    <col min="1051" max="1280" width="9.140625" style="61"/>
    <col min="1281" max="1281" width="20.28515625" style="61" customWidth="1"/>
    <col min="1282" max="1282" width="20.42578125" style="61" customWidth="1"/>
    <col min="1283" max="1283" width="19.7109375" style="61" customWidth="1"/>
    <col min="1284" max="1284" width="21.7109375" style="61" customWidth="1"/>
    <col min="1285" max="1287" width="13.28515625" style="61" customWidth="1"/>
    <col min="1288" max="1288" width="12.7109375" style="61" customWidth="1"/>
    <col min="1289" max="1293" width="13.28515625" style="61" customWidth="1"/>
    <col min="1294" max="1294" width="13.42578125" style="61" customWidth="1"/>
    <col min="1295" max="1295" width="14.140625" style="61" customWidth="1"/>
    <col min="1296" max="1296" width="16.28515625" style="61" customWidth="1"/>
    <col min="1297" max="1297" width="14" style="61" customWidth="1"/>
    <col min="1298" max="1299" width="0" style="61" hidden="1" customWidth="1"/>
    <col min="1300" max="1300" width="9.140625" style="61" customWidth="1"/>
    <col min="1301" max="1302" width="16" style="61" customWidth="1"/>
    <col min="1303" max="1303" width="12.7109375" style="61" customWidth="1"/>
    <col min="1304" max="1305" width="18.140625" style="61" customWidth="1"/>
    <col min="1306" max="1306" width="9.140625" style="61" customWidth="1"/>
    <col min="1307" max="1536" width="9.140625" style="61"/>
    <col min="1537" max="1537" width="20.28515625" style="61" customWidth="1"/>
    <col min="1538" max="1538" width="20.42578125" style="61" customWidth="1"/>
    <col min="1539" max="1539" width="19.7109375" style="61" customWidth="1"/>
    <col min="1540" max="1540" width="21.7109375" style="61" customWidth="1"/>
    <col min="1541" max="1543" width="13.28515625" style="61" customWidth="1"/>
    <col min="1544" max="1544" width="12.7109375" style="61" customWidth="1"/>
    <col min="1545" max="1549" width="13.28515625" style="61" customWidth="1"/>
    <col min="1550" max="1550" width="13.42578125" style="61" customWidth="1"/>
    <col min="1551" max="1551" width="14.140625" style="61" customWidth="1"/>
    <col min="1552" max="1552" width="16.28515625" style="61" customWidth="1"/>
    <col min="1553" max="1553" width="14" style="61" customWidth="1"/>
    <col min="1554" max="1555" width="0" style="61" hidden="1" customWidth="1"/>
    <col min="1556" max="1556" width="9.140625" style="61" customWidth="1"/>
    <col min="1557" max="1558" width="16" style="61" customWidth="1"/>
    <col min="1559" max="1559" width="12.7109375" style="61" customWidth="1"/>
    <col min="1560" max="1561" width="18.140625" style="61" customWidth="1"/>
    <col min="1562" max="1562" width="9.140625" style="61" customWidth="1"/>
    <col min="1563" max="1792" width="9.140625" style="61"/>
    <col min="1793" max="1793" width="20.28515625" style="61" customWidth="1"/>
    <col min="1794" max="1794" width="20.42578125" style="61" customWidth="1"/>
    <col min="1795" max="1795" width="19.7109375" style="61" customWidth="1"/>
    <col min="1796" max="1796" width="21.7109375" style="61" customWidth="1"/>
    <col min="1797" max="1799" width="13.28515625" style="61" customWidth="1"/>
    <col min="1800" max="1800" width="12.7109375" style="61" customWidth="1"/>
    <col min="1801" max="1805" width="13.28515625" style="61" customWidth="1"/>
    <col min="1806" max="1806" width="13.42578125" style="61" customWidth="1"/>
    <col min="1807" max="1807" width="14.140625" style="61" customWidth="1"/>
    <col min="1808" max="1808" width="16.28515625" style="61" customWidth="1"/>
    <col min="1809" max="1809" width="14" style="61" customWidth="1"/>
    <col min="1810" max="1811" width="0" style="61" hidden="1" customWidth="1"/>
    <col min="1812" max="1812" width="9.140625" style="61" customWidth="1"/>
    <col min="1813" max="1814" width="16" style="61" customWidth="1"/>
    <col min="1815" max="1815" width="12.7109375" style="61" customWidth="1"/>
    <col min="1816" max="1817" width="18.140625" style="61" customWidth="1"/>
    <col min="1818" max="1818" width="9.140625" style="61" customWidth="1"/>
    <col min="1819" max="2048" width="9.140625" style="61"/>
    <col min="2049" max="2049" width="20.28515625" style="61" customWidth="1"/>
    <col min="2050" max="2050" width="20.42578125" style="61" customWidth="1"/>
    <col min="2051" max="2051" width="19.7109375" style="61" customWidth="1"/>
    <col min="2052" max="2052" width="21.7109375" style="61" customWidth="1"/>
    <col min="2053" max="2055" width="13.28515625" style="61" customWidth="1"/>
    <col min="2056" max="2056" width="12.7109375" style="61" customWidth="1"/>
    <col min="2057" max="2061" width="13.28515625" style="61" customWidth="1"/>
    <col min="2062" max="2062" width="13.42578125" style="61" customWidth="1"/>
    <col min="2063" max="2063" width="14.140625" style="61" customWidth="1"/>
    <col min="2064" max="2064" width="16.28515625" style="61" customWidth="1"/>
    <col min="2065" max="2065" width="14" style="61" customWidth="1"/>
    <col min="2066" max="2067" width="0" style="61" hidden="1" customWidth="1"/>
    <col min="2068" max="2068" width="9.140625" style="61" customWidth="1"/>
    <col min="2069" max="2070" width="16" style="61" customWidth="1"/>
    <col min="2071" max="2071" width="12.7109375" style="61" customWidth="1"/>
    <col min="2072" max="2073" width="18.140625" style="61" customWidth="1"/>
    <col min="2074" max="2074" width="9.140625" style="61" customWidth="1"/>
    <col min="2075" max="2304" width="9.140625" style="61"/>
    <col min="2305" max="2305" width="20.28515625" style="61" customWidth="1"/>
    <col min="2306" max="2306" width="20.42578125" style="61" customWidth="1"/>
    <col min="2307" max="2307" width="19.7109375" style="61" customWidth="1"/>
    <col min="2308" max="2308" width="21.7109375" style="61" customWidth="1"/>
    <col min="2309" max="2311" width="13.28515625" style="61" customWidth="1"/>
    <col min="2312" max="2312" width="12.7109375" style="61" customWidth="1"/>
    <col min="2313" max="2317" width="13.28515625" style="61" customWidth="1"/>
    <col min="2318" max="2318" width="13.42578125" style="61" customWidth="1"/>
    <col min="2319" max="2319" width="14.140625" style="61" customWidth="1"/>
    <col min="2320" max="2320" width="16.28515625" style="61" customWidth="1"/>
    <col min="2321" max="2321" width="14" style="61" customWidth="1"/>
    <col min="2322" max="2323" width="0" style="61" hidden="1" customWidth="1"/>
    <col min="2324" max="2324" width="9.140625" style="61" customWidth="1"/>
    <col min="2325" max="2326" width="16" style="61" customWidth="1"/>
    <col min="2327" max="2327" width="12.7109375" style="61" customWidth="1"/>
    <col min="2328" max="2329" width="18.140625" style="61" customWidth="1"/>
    <col min="2330" max="2330" width="9.140625" style="61" customWidth="1"/>
    <col min="2331" max="2560" width="9.140625" style="61"/>
    <col min="2561" max="2561" width="20.28515625" style="61" customWidth="1"/>
    <col min="2562" max="2562" width="20.42578125" style="61" customWidth="1"/>
    <col min="2563" max="2563" width="19.7109375" style="61" customWidth="1"/>
    <col min="2564" max="2564" width="21.7109375" style="61" customWidth="1"/>
    <col min="2565" max="2567" width="13.28515625" style="61" customWidth="1"/>
    <col min="2568" max="2568" width="12.7109375" style="61" customWidth="1"/>
    <col min="2569" max="2573" width="13.28515625" style="61" customWidth="1"/>
    <col min="2574" max="2574" width="13.42578125" style="61" customWidth="1"/>
    <col min="2575" max="2575" width="14.140625" style="61" customWidth="1"/>
    <col min="2576" max="2576" width="16.28515625" style="61" customWidth="1"/>
    <col min="2577" max="2577" width="14" style="61" customWidth="1"/>
    <col min="2578" max="2579" width="0" style="61" hidden="1" customWidth="1"/>
    <col min="2580" max="2580" width="9.140625" style="61" customWidth="1"/>
    <col min="2581" max="2582" width="16" style="61" customWidth="1"/>
    <col min="2583" max="2583" width="12.7109375" style="61" customWidth="1"/>
    <col min="2584" max="2585" width="18.140625" style="61" customWidth="1"/>
    <col min="2586" max="2586" width="9.140625" style="61" customWidth="1"/>
    <col min="2587" max="2816" width="9.140625" style="61"/>
    <col min="2817" max="2817" width="20.28515625" style="61" customWidth="1"/>
    <col min="2818" max="2818" width="20.42578125" style="61" customWidth="1"/>
    <col min="2819" max="2819" width="19.7109375" style="61" customWidth="1"/>
    <col min="2820" max="2820" width="21.7109375" style="61" customWidth="1"/>
    <col min="2821" max="2823" width="13.28515625" style="61" customWidth="1"/>
    <col min="2824" max="2824" width="12.7109375" style="61" customWidth="1"/>
    <col min="2825" max="2829" width="13.28515625" style="61" customWidth="1"/>
    <col min="2830" max="2830" width="13.42578125" style="61" customWidth="1"/>
    <col min="2831" max="2831" width="14.140625" style="61" customWidth="1"/>
    <col min="2832" max="2832" width="16.28515625" style="61" customWidth="1"/>
    <col min="2833" max="2833" width="14" style="61" customWidth="1"/>
    <col min="2834" max="2835" width="0" style="61" hidden="1" customWidth="1"/>
    <col min="2836" max="2836" width="9.140625" style="61" customWidth="1"/>
    <col min="2837" max="2838" width="16" style="61" customWidth="1"/>
    <col min="2839" max="2839" width="12.7109375" style="61" customWidth="1"/>
    <col min="2840" max="2841" width="18.140625" style="61" customWidth="1"/>
    <col min="2842" max="2842" width="9.140625" style="61" customWidth="1"/>
    <col min="2843" max="3072" width="9.140625" style="61"/>
    <col min="3073" max="3073" width="20.28515625" style="61" customWidth="1"/>
    <col min="3074" max="3074" width="20.42578125" style="61" customWidth="1"/>
    <col min="3075" max="3075" width="19.7109375" style="61" customWidth="1"/>
    <col min="3076" max="3076" width="21.7109375" style="61" customWidth="1"/>
    <col min="3077" max="3079" width="13.28515625" style="61" customWidth="1"/>
    <col min="3080" max="3080" width="12.7109375" style="61" customWidth="1"/>
    <col min="3081" max="3085" width="13.28515625" style="61" customWidth="1"/>
    <col min="3086" max="3086" width="13.42578125" style="61" customWidth="1"/>
    <col min="3087" max="3087" width="14.140625" style="61" customWidth="1"/>
    <col min="3088" max="3088" width="16.28515625" style="61" customWidth="1"/>
    <col min="3089" max="3089" width="14" style="61" customWidth="1"/>
    <col min="3090" max="3091" width="0" style="61" hidden="1" customWidth="1"/>
    <col min="3092" max="3092" width="9.140625" style="61" customWidth="1"/>
    <col min="3093" max="3094" width="16" style="61" customWidth="1"/>
    <col min="3095" max="3095" width="12.7109375" style="61" customWidth="1"/>
    <col min="3096" max="3097" width="18.140625" style="61" customWidth="1"/>
    <col min="3098" max="3098" width="9.140625" style="61" customWidth="1"/>
    <col min="3099" max="3328" width="9.140625" style="61"/>
    <col min="3329" max="3329" width="20.28515625" style="61" customWidth="1"/>
    <col min="3330" max="3330" width="20.42578125" style="61" customWidth="1"/>
    <col min="3331" max="3331" width="19.7109375" style="61" customWidth="1"/>
    <col min="3332" max="3332" width="21.7109375" style="61" customWidth="1"/>
    <col min="3333" max="3335" width="13.28515625" style="61" customWidth="1"/>
    <col min="3336" max="3336" width="12.7109375" style="61" customWidth="1"/>
    <col min="3337" max="3341" width="13.28515625" style="61" customWidth="1"/>
    <col min="3342" max="3342" width="13.42578125" style="61" customWidth="1"/>
    <col min="3343" max="3343" width="14.140625" style="61" customWidth="1"/>
    <col min="3344" max="3344" width="16.28515625" style="61" customWidth="1"/>
    <col min="3345" max="3345" width="14" style="61" customWidth="1"/>
    <col min="3346" max="3347" width="0" style="61" hidden="1" customWidth="1"/>
    <col min="3348" max="3348" width="9.140625" style="61" customWidth="1"/>
    <col min="3349" max="3350" width="16" style="61" customWidth="1"/>
    <col min="3351" max="3351" width="12.7109375" style="61" customWidth="1"/>
    <col min="3352" max="3353" width="18.140625" style="61" customWidth="1"/>
    <col min="3354" max="3354" width="9.140625" style="61" customWidth="1"/>
    <col min="3355" max="3584" width="9.140625" style="61"/>
    <col min="3585" max="3585" width="20.28515625" style="61" customWidth="1"/>
    <col min="3586" max="3586" width="20.42578125" style="61" customWidth="1"/>
    <col min="3587" max="3587" width="19.7109375" style="61" customWidth="1"/>
    <col min="3588" max="3588" width="21.7109375" style="61" customWidth="1"/>
    <col min="3589" max="3591" width="13.28515625" style="61" customWidth="1"/>
    <col min="3592" max="3592" width="12.7109375" style="61" customWidth="1"/>
    <col min="3593" max="3597" width="13.28515625" style="61" customWidth="1"/>
    <col min="3598" max="3598" width="13.42578125" style="61" customWidth="1"/>
    <col min="3599" max="3599" width="14.140625" style="61" customWidth="1"/>
    <col min="3600" max="3600" width="16.28515625" style="61" customWidth="1"/>
    <col min="3601" max="3601" width="14" style="61" customWidth="1"/>
    <col min="3602" max="3603" width="0" style="61" hidden="1" customWidth="1"/>
    <col min="3604" max="3604" width="9.140625" style="61" customWidth="1"/>
    <col min="3605" max="3606" width="16" style="61" customWidth="1"/>
    <col min="3607" max="3607" width="12.7109375" style="61" customWidth="1"/>
    <col min="3608" max="3609" width="18.140625" style="61" customWidth="1"/>
    <col min="3610" max="3610" width="9.140625" style="61" customWidth="1"/>
    <col min="3611" max="3840" width="9.140625" style="61"/>
    <col min="3841" max="3841" width="20.28515625" style="61" customWidth="1"/>
    <col min="3842" max="3842" width="20.42578125" style="61" customWidth="1"/>
    <col min="3843" max="3843" width="19.7109375" style="61" customWidth="1"/>
    <col min="3844" max="3844" width="21.7109375" style="61" customWidth="1"/>
    <col min="3845" max="3847" width="13.28515625" style="61" customWidth="1"/>
    <col min="3848" max="3848" width="12.7109375" style="61" customWidth="1"/>
    <col min="3849" max="3853" width="13.28515625" style="61" customWidth="1"/>
    <col min="3854" max="3854" width="13.42578125" style="61" customWidth="1"/>
    <col min="3855" max="3855" width="14.140625" style="61" customWidth="1"/>
    <col min="3856" max="3856" width="16.28515625" style="61" customWidth="1"/>
    <col min="3857" max="3857" width="14" style="61" customWidth="1"/>
    <col min="3858" max="3859" width="0" style="61" hidden="1" customWidth="1"/>
    <col min="3860" max="3860" width="9.140625" style="61" customWidth="1"/>
    <col min="3861" max="3862" width="16" style="61" customWidth="1"/>
    <col min="3863" max="3863" width="12.7109375" style="61" customWidth="1"/>
    <col min="3864" max="3865" width="18.140625" style="61" customWidth="1"/>
    <col min="3866" max="3866" width="9.140625" style="61" customWidth="1"/>
    <col min="3867" max="4096" width="9.140625" style="61"/>
    <col min="4097" max="4097" width="20.28515625" style="61" customWidth="1"/>
    <col min="4098" max="4098" width="20.42578125" style="61" customWidth="1"/>
    <col min="4099" max="4099" width="19.7109375" style="61" customWidth="1"/>
    <col min="4100" max="4100" width="21.7109375" style="61" customWidth="1"/>
    <col min="4101" max="4103" width="13.28515625" style="61" customWidth="1"/>
    <col min="4104" max="4104" width="12.7109375" style="61" customWidth="1"/>
    <col min="4105" max="4109" width="13.28515625" style="61" customWidth="1"/>
    <col min="4110" max="4110" width="13.42578125" style="61" customWidth="1"/>
    <col min="4111" max="4111" width="14.140625" style="61" customWidth="1"/>
    <col min="4112" max="4112" width="16.28515625" style="61" customWidth="1"/>
    <col min="4113" max="4113" width="14" style="61" customWidth="1"/>
    <col min="4114" max="4115" width="0" style="61" hidden="1" customWidth="1"/>
    <col min="4116" max="4116" width="9.140625" style="61" customWidth="1"/>
    <col min="4117" max="4118" width="16" style="61" customWidth="1"/>
    <col min="4119" max="4119" width="12.7109375" style="61" customWidth="1"/>
    <col min="4120" max="4121" width="18.140625" style="61" customWidth="1"/>
    <col min="4122" max="4122" width="9.140625" style="61" customWidth="1"/>
    <col min="4123" max="4352" width="9.140625" style="61"/>
    <col min="4353" max="4353" width="20.28515625" style="61" customWidth="1"/>
    <col min="4354" max="4354" width="20.42578125" style="61" customWidth="1"/>
    <col min="4355" max="4355" width="19.7109375" style="61" customWidth="1"/>
    <col min="4356" max="4356" width="21.7109375" style="61" customWidth="1"/>
    <col min="4357" max="4359" width="13.28515625" style="61" customWidth="1"/>
    <col min="4360" max="4360" width="12.7109375" style="61" customWidth="1"/>
    <col min="4361" max="4365" width="13.28515625" style="61" customWidth="1"/>
    <col min="4366" max="4366" width="13.42578125" style="61" customWidth="1"/>
    <col min="4367" max="4367" width="14.140625" style="61" customWidth="1"/>
    <col min="4368" max="4368" width="16.28515625" style="61" customWidth="1"/>
    <col min="4369" max="4369" width="14" style="61" customWidth="1"/>
    <col min="4370" max="4371" width="0" style="61" hidden="1" customWidth="1"/>
    <col min="4372" max="4372" width="9.140625" style="61" customWidth="1"/>
    <col min="4373" max="4374" width="16" style="61" customWidth="1"/>
    <col min="4375" max="4375" width="12.7109375" style="61" customWidth="1"/>
    <col min="4376" max="4377" width="18.140625" style="61" customWidth="1"/>
    <col min="4378" max="4378" width="9.140625" style="61" customWidth="1"/>
    <col min="4379" max="4608" width="9.140625" style="61"/>
    <col min="4609" max="4609" width="20.28515625" style="61" customWidth="1"/>
    <col min="4610" max="4610" width="20.42578125" style="61" customWidth="1"/>
    <col min="4611" max="4611" width="19.7109375" style="61" customWidth="1"/>
    <col min="4612" max="4612" width="21.7109375" style="61" customWidth="1"/>
    <col min="4613" max="4615" width="13.28515625" style="61" customWidth="1"/>
    <col min="4616" max="4616" width="12.7109375" style="61" customWidth="1"/>
    <col min="4617" max="4621" width="13.28515625" style="61" customWidth="1"/>
    <col min="4622" max="4622" width="13.42578125" style="61" customWidth="1"/>
    <col min="4623" max="4623" width="14.140625" style="61" customWidth="1"/>
    <col min="4624" max="4624" width="16.28515625" style="61" customWidth="1"/>
    <col min="4625" max="4625" width="14" style="61" customWidth="1"/>
    <col min="4626" max="4627" width="0" style="61" hidden="1" customWidth="1"/>
    <col min="4628" max="4628" width="9.140625" style="61" customWidth="1"/>
    <col min="4629" max="4630" width="16" style="61" customWidth="1"/>
    <col min="4631" max="4631" width="12.7109375" style="61" customWidth="1"/>
    <col min="4632" max="4633" width="18.140625" style="61" customWidth="1"/>
    <col min="4634" max="4634" width="9.140625" style="61" customWidth="1"/>
    <col min="4635" max="4864" width="9.140625" style="61"/>
    <col min="4865" max="4865" width="20.28515625" style="61" customWidth="1"/>
    <col min="4866" max="4866" width="20.42578125" style="61" customWidth="1"/>
    <col min="4867" max="4867" width="19.7109375" style="61" customWidth="1"/>
    <col min="4868" max="4868" width="21.7109375" style="61" customWidth="1"/>
    <col min="4869" max="4871" width="13.28515625" style="61" customWidth="1"/>
    <col min="4872" max="4872" width="12.7109375" style="61" customWidth="1"/>
    <col min="4873" max="4877" width="13.28515625" style="61" customWidth="1"/>
    <col min="4878" max="4878" width="13.42578125" style="61" customWidth="1"/>
    <col min="4879" max="4879" width="14.140625" style="61" customWidth="1"/>
    <col min="4880" max="4880" width="16.28515625" style="61" customWidth="1"/>
    <col min="4881" max="4881" width="14" style="61" customWidth="1"/>
    <col min="4882" max="4883" width="0" style="61" hidden="1" customWidth="1"/>
    <col min="4884" max="4884" width="9.140625" style="61" customWidth="1"/>
    <col min="4885" max="4886" width="16" style="61" customWidth="1"/>
    <col min="4887" max="4887" width="12.7109375" style="61" customWidth="1"/>
    <col min="4888" max="4889" width="18.140625" style="61" customWidth="1"/>
    <col min="4890" max="4890" width="9.140625" style="61" customWidth="1"/>
    <col min="4891" max="5120" width="9.140625" style="61"/>
    <col min="5121" max="5121" width="20.28515625" style="61" customWidth="1"/>
    <col min="5122" max="5122" width="20.42578125" style="61" customWidth="1"/>
    <col min="5123" max="5123" width="19.7109375" style="61" customWidth="1"/>
    <col min="5124" max="5124" width="21.7109375" style="61" customWidth="1"/>
    <col min="5125" max="5127" width="13.28515625" style="61" customWidth="1"/>
    <col min="5128" max="5128" width="12.7109375" style="61" customWidth="1"/>
    <col min="5129" max="5133" width="13.28515625" style="61" customWidth="1"/>
    <col min="5134" max="5134" width="13.42578125" style="61" customWidth="1"/>
    <col min="5135" max="5135" width="14.140625" style="61" customWidth="1"/>
    <col min="5136" max="5136" width="16.28515625" style="61" customWidth="1"/>
    <col min="5137" max="5137" width="14" style="61" customWidth="1"/>
    <col min="5138" max="5139" width="0" style="61" hidden="1" customWidth="1"/>
    <col min="5140" max="5140" width="9.140625" style="61" customWidth="1"/>
    <col min="5141" max="5142" width="16" style="61" customWidth="1"/>
    <col min="5143" max="5143" width="12.7109375" style="61" customWidth="1"/>
    <col min="5144" max="5145" width="18.140625" style="61" customWidth="1"/>
    <col min="5146" max="5146" width="9.140625" style="61" customWidth="1"/>
    <col min="5147" max="5376" width="9.140625" style="61"/>
    <col min="5377" max="5377" width="20.28515625" style="61" customWidth="1"/>
    <col min="5378" max="5378" width="20.42578125" style="61" customWidth="1"/>
    <col min="5379" max="5379" width="19.7109375" style="61" customWidth="1"/>
    <col min="5380" max="5380" width="21.7109375" style="61" customWidth="1"/>
    <col min="5381" max="5383" width="13.28515625" style="61" customWidth="1"/>
    <col min="5384" max="5384" width="12.7109375" style="61" customWidth="1"/>
    <col min="5385" max="5389" width="13.28515625" style="61" customWidth="1"/>
    <col min="5390" max="5390" width="13.42578125" style="61" customWidth="1"/>
    <col min="5391" max="5391" width="14.140625" style="61" customWidth="1"/>
    <col min="5392" max="5392" width="16.28515625" style="61" customWidth="1"/>
    <col min="5393" max="5393" width="14" style="61" customWidth="1"/>
    <col min="5394" max="5395" width="0" style="61" hidden="1" customWidth="1"/>
    <col min="5396" max="5396" width="9.140625" style="61" customWidth="1"/>
    <col min="5397" max="5398" width="16" style="61" customWidth="1"/>
    <col min="5399" max="5399" width="12.7109375" style="61" customWidth="1"/>
    <col min="5400" max="5401" width="18.140625" style="61" customWidth="1"/>
    <col min="5402" max="5402" width="9.140625" style="61" customWidth="1"/>
    <col min="5403" max="5632" width="9.140625" style="61"/>
    <col min="5633" max="5633" width="20.28515625" style="61" customWidth="1"/>
    <col min="5634" max="5634" width="20.42578125" style="61" customWidth="1"/>
    <col min="5635" max="5635" width="19.7109375" style="61" customWidth="1"/>
    <col min="5636" max="5636" width="21.7109375" style="61" customWidth="1"/>
    <col min="5637" max="5639" width="13.28515625" style="61" customWidth="1"/>
    <col min="5640" max="5640" width="12.7109375" style="61" customWidth="1"/>
    <col min="5641" max="5645" width="13.28515625" style="61" customWidth="1"/>
    <col min="5646" max="5646" width="13.42578125" style="61" customWidth="1"/>
    <col min="5647" max="5647" width="14.140625" style="61" customWidth="1"/>
    <col min="5648" max="5648" width="16.28515625" style="61" customWidth="1"/>
    <col min="5649" max="5649" width="14" style="61" customWidth="1"/>
    <col min="5650" max="5651" width="0" style="61" hidden="1" customWidth="1"/>
    <col min="5652" max="5652" width="9.140625" style="61" customWidth="1"/>
    <col min="5653" max="5654" width="16" style="61" customWidth="1"/>
    <col min="5655" max="5655" width="12.7109375" style="61" customWidth="1"/>
    <col min="5656" max="5657" width="18.140625" style="61" customWidth="1"/>
    <col min="5658" max="5658" width="9.140625" style="61" customWidth="1"/>
    <col min="5659" max="5888" width="9.140625" style="61"/>
    <col min="5889" max="5889" width="20.28515625" style="61" customWidth="1"/>
    <col min="5890" max="5890" width="20.42578125" style="61" customWidth="1"/>
    <col min="5891" max="5891" width="19.7109375" style="61" customWidth="1"/>
    <col min="5892" max="5892" width="21.7109375" style="61" customWidth="1"/>
    <col min="5893" max="5895" width="13.28515625" style="61" customWidth="1"/>
    <col min="5896" max="5896" width="12.7109375" style="61" customWidth="1"/>
    <col min="5897" max="5901" width="13.28515625" style="61" customWidth="1"/>
    <col min="5902" max="5902" width="13.42578125" style="61" customWidth="1"/>
    <col min="5903" max="5903" width="14.140625" style="61" customWidth="1"/>
    <col min="5904" max="5904" width="16.28515625" style="61" customWidth="1"/>
    <col min="5905" max="5905" width="14" style="61" customWidth="1"/>
    <col min="5906" max="5907" width="0" style="61" hidden="1" customWidth="1"/>
    <col min="5908" max="5908" width="9.140625" style="61" customWidth="1"/>
    <col min="5909" max="5910" width="16" style="61" customWidth="1"/>
    <col min="5911" max="5911" width="12.7109375" style="61" customWidth="1"/>
    <col min="5912" max="5913" width="18.140625" style="61" customWidth="1"/>
    <col min="5914" max="5914" width="9.140625" style="61" customWidth="1"/>
    <col min="5915" max="6144" width="9.140625" style="61"/>
    <col min="6145" max="6145" width="20.28515625" style="61" customWidth="1"/>
    <col min="6146" max="6146" width="20.42578125" style="61" customWidth="1"/>
    <col min="6147" max="6147" width="19.7109375" style="61" customWidth="1"/>
    <col min="6148" max="6148" width="21.7109375" style="61" customWidth="1"/>
    <col min="6149" max="6151" width="13.28515625" style="61" customWidth="1"/>
    <col min="6152" max="6152" width="12.7109375" style="61" customWidth="1"/>
    <col min="6153" max="6157" width="13.28515625" style="61" customWidth="1"/>
    <col min="6158" max="6158" width="13.42578125" style="61" customWidth="1"/>
    <col min="6159" max="6159" width="14.140625" style="61" customWidth="1"/>
    <col min="6160" max="6160" width="16.28515625" style="61" customWidth="1"/>
    <col min="6161" max="6161" width="14" style="61" customWidth="1"/>
    <col min="6162" max="6163" width="0" style="61" hidden="1" customWidth="1"/>
    <col min="6164" max="6164" width="9.140625" style="61" customWidth="1"/>
    <col min="6165" max="6166" width="16" style="61" customWidth="1"/>
    <col min="6167" max="6167" width="12.7109375" style="61" customWidth="1"/>
    <col min="6168" max="6169" width="18.140625" style="61" customWidth="1"/>
    <col min="6170" max="6170" width="9.140625" style="61" customWidth="1"/>
    <col min="6171" max="6400" width="9.140625" style="61"/>
    <col min="6401" max="6401" width="20.28515625" style="61" customWidth="1"/>
    <col min="6402" max="6402" width="20.42578125" style="61" customWidth="1"/>
    <col min="6403" max="6403" width="19.7109375" style="61" customWidth="1"/>
    <col min="6404" max="6404" width="21.7109375" style="61" customWidth="1"/>
    <col min="6405" max="6407" width="13.28515625" style="61" customWidth="1"/>
    <col min="6408" max="6408" width="12.7109375" style="61" customWidth="1"/>
    <col min="6409" max="6413" width="13.28515625" style="61" customWidth="1"/>
    <col min="6414" max="6414" width="13.42578125" style="61" customWidth="1"/>
    <col min="6415" max="6415" width="14.140625" style="61" customWidth="1"/>
    <col min="6416" max="6416" width="16.28515625" style="61" customWidth="1"/>
    <col min="6417" max="6417" width="14" style="61" customWidth="1"/>
    <col min="6418" max="6419" width="0" style="61" hidden="1" customWidth="1"/>
    <col min="6420" max="6420" width="9.140625" style="61" customWidth="1"/>
    <col min="6421" max="6422" width="16" style="61" customWidth="1"/>
    <col min="6423" max="6423" width="12.7109375" style="61" customWidth="1"/>
    <col min="6424" max="6425" width="18.140625" style="61" customWidth="1"/>
    <col min="6426" max="6426" width="9.140625" style="61" customWidth="1"/>
    <col min="6427" max="6656" width="9.140625" style="61"/>
    <col min="6657" max="6657" width="20.28515625" style="61" customWidth="1"/>
    <col min="6658" max="6658" width="20.42578125" style="61" customWidth="1"/>
    <col min="6659" max="6659" width="19.7109375" style="61" customWidth="1"/>
    <col min="6660" max="6660" width="21.7109375" style="61" customWidth="1"/>
    <col min="6661" max="6663" width="13.28515625" style="61" customWidth="1"/>
    <col min="6664" max="6664" width="12.7109375" style="61" customWidth="1"/>
    <col min="6665" max="6669" width="13.28515625" style="61" customWidth="1"/>
    <col min="6670" max="6670" width="13.42578125" style="61" customWidth="1"/>
    <col min="6671" max="6671" width="14.140625" style="61" customWidth="1"/>
    <col min="6672" max="6672" width="16.28515625" style="61" customWidth="1"/>
    <col min="6673" max="6673" width="14" style="61" customWidth="1"/>
    <col min="6674" max="6675" width="0" style="61" hidden="1" customWidth="1"/>
    <col min="6676" max="6676" width="9.140625" style="61" customWidth="1"/>
    <col min="6677" max="6678" width="16" style="61" customWidth="1"/>
    <col min="6679" max="6679" width="12.7109375" style="61" customWidth="1"/>
    <col min="6680" max="6681" width="18.140625" style="61" customWidth="1"/>
    <col min="6682" max="6682" width="9.140625" style="61" customWidth="1"/>
    <col min="6683" max="6912" width="9.140625" style="61"/>
    <col min="6913" max="6913" width="20.28515625" style="61" customWidth="1"/>
    <col min="6914" max="6914" width="20.42578125" style="61" customWidth="1"/>
    <col min="6915" max="6915" width="19.7109375" style="61" customWidth="1"/>
    <col min="6916" max="6916" width="21.7109375" style="61" customWidth="1"/>
    <col min="6917" max="6919" width="13.28515625" style="61" customWidth="1"/>
    <col min="6920" max="6920" width="12.7109375" style="61" customWidth="1"/>
    <col min="6921" max="6925" width="13.28515625" style="61" customWidth="1"/>
    <col min="6926" max="6926" width="13.42578125" style="61" customWidth="1"/>
    <col min="6927" max="6927" width="14.140625" style="61" customWidth="1"/>
    <col min="6928" max="6928" width="16.28515625" style="61" customWidth="1"/>
    <col min="6929" max="6929" width="14" style="61" customWidth="1"/>
    <col min="6930" max="6931" width="0" style="61" hidden="1" customWidth="1"/>
    <col min="6932" max="6932" width="9.140625" style="61" customWidth="1"/>
    <col min="6933" max="6934" width="16" style="61" customWidth="1"/>
    <col min="6935" max="6935" width="12.7109375" style="61" customWidth="1"/>
    <col min="6936" max="6937" width="18.140625" style="61" customWidth="1"/>
    <col min="6938" max="6938" width="9.140625" style="61" customWidth="1"/>
    <col min="6939" max="7168" width="9.140625" style="61"/>
    <col min="7169" max="7169" width="20.28515625" style="61" customWidth="1"/>
    <col min="7170" max="7170" width="20.42578125" style="61" customWidth="1"/>
    <col min="7171" max="7171" width="19.7109375" style="61" customWidth="1"/>
    <col min="7172" max="7172" width="21.7109375" style="61" customWidth="1"/>
    <col min="7173" max="7175" width="13.28515625" style="61" customWidth="1"/>
    <col min="7176" max="7176" width="12.7109375" style="61" customWidth="1"/>
    <col min="7177" max="7181" width="13.28515625" style="61" customWidth="1"/>
    <col min="7182" max="7182" width="13.42578125" style="61" customWidth="1"/>
    <col min="7183" max="7183" width="14.140625" style="61" customWidth="1"/>
    <col min="7184" max="7184" width="16.28515625" style="61" customWidth="1"/>
    <col min="7185" max="7185" width="14" style="61" customWidth="1"/>
    <col min="7186" max="7187" width="0" style="61" hidden="1" customWidth="1"/>
    <col min="7188" max="7188" width="9.140625" style="61" customWidth="1"/>
    <col min="7189" max="7190" width="16" style="61" customWidth="1"/>
    <col min="7191" max="7191" width="12.7109375" style="61" customWidth="1"/>
    <col min="7192" max="7193" width="18.140625" style="61" customWidth="1"/>
    <col min="7194" max="7194" width="9.140625" style="61" customWidth="1"/>
    <col min="7195" max="7424" width="9.140625" style="61"/>
    <col min="7425" max="7425" width="20.28515625" style="61" customWidth="1"/>
    <col min="7426" max="7426" width="20.42578125" style="61" customWidth="1"/>
    <col min="7427" max="7427" width="19.7109375" style="61" customWidth="1"/>
    <col min="7428" max="7428" width="21.7109375" style="61" customWidth="1"/>
    <col min="7429" max="7431" width="13.28515625" style="61" customWidth="1"/>
    <col min="7432" max="7432" width="12.7109375" style="61" customWidth="1"/>
    <col min="7433" max="7437" width="13.28515625" style="61" customWidth="1"/>
    <col min="7438" max="7438" width="13.42578125" style="61" customWidth="1"/>
    <col min="7439" max="7439" width="14.140625" style="61" customWidth="1"/>
    <col min="7440" max="7440" width="16.28515625" style="61" customWidth="1"/>
    <col min="7441" max="7441" width="14" style="61" customWidth="1"/>
    <col min="7442" max="7443" width="0" style="61" hidden="1" customWidth="1"/>
    <col min="7444" max="7444" width="9.140625" style="61" customWidth="1"/>
    <col min="7445" max="7446" width="16" style="61" customWidth="1"/>
    <col min="7447" max="7447" width="12.7109375" style="61" customWidth="1"/>
    <col min="7448" max="7449" width="18.140625" style="61" customWidth="1"/>
    <col min="7450" max="7450" width="9.140625" style="61" customWidth="1"/>
    <col min="7451" max="7680" width="9.140625" style="61"/>
    <col min="7681" max="7681" width="20.28515625" style="61" customWidth="1"/>
    <col min="7682" max="7682" width="20.42578125" style="61" customWidth="1"/>
    <col min="7683" max="7683" width="19.7109375" style="61" customWidth="1"/>
    <col min="7684" max="7684" width="21.7109375" style="61" customWidth="1"/>
    <col min="7685" max="7687" width="13.28515625" style="61" customWidth="1"/>
    <col min="7688" max="7688" width="12.7109375" style="61" customWidth="1"/>
    <col min="7689" max="7693" width="13.28515625" style="61" customWidth="1"/>
    <col min="7694" max="7694" width="13.42578125" style="61" customWidth="1"/>
    <col min="7695" max="7695" width="14.140625" style="61" customWidth="1"/>
    <col min="7696" max="7696" width="16.28515625" style="61" customWidth="1"/>
    <col min="7697" max="7697" width="14" style="61" customWidth="1"/>
    <col min="7698" max="7699" width="0" style="61" hidden="1" customWidth="1"/>
    <col min="7700" max="7700" width="9.140625" style="61" customWidth="1"/>
    <col min="7701" max="7702" width="16" style="61" customWidth="1"/>
    <col min="7703" max="7703" width="12.7109375" style="61" customWidth="1"/>
    <col min="7704" max="7705" width="18.140625" style="61" customWidth="1"/>
    <col min="7706" max="7706" width="9.140625" style="61" customWidth="1"/>
    <col min="7707" max="7936" width="9.140625" style="61"/>
    <col min="7937" max="7937" width="20.28515625" style="61" customWidth="1"/>
    <col min="7938" max="7938" width="20.42578125" style="61" customWidth="1"/>
    <col min="7939" max="7939" width="19.7109375" style="61" customWidth="1"/>
    <col min="7940" max="7940" width="21.7109375" style="61" customWidth="1"/>
    <col min="7941" max="7943" width="13.28515625" style="61" customWidth="1"/>
    <col min="7944" max="7944" width="12.7109375" style="61" customWidth="1"/>
    <col min="7945" max="7949" width="13.28515625" style="61" customWidth="1"/>
    <col min="7950" max="7950" width="13.42578125" style="61" customWidth="1"/>
    <col min="7951" max="7951" width="14.140625" style="61" customWidth="1"/>
    <col min="7952" max="7952" width="16.28515625" style="61" customWidth="1"/>
    <col min="7953" max="7953" width="14" style="61" customWidth="1"/>
    <col min="7954" max="7955" width="0" style="61" hidden="1" customWidth="1"/>
    <col min="7956" max="7956" width="9.140625" style="61" customWidth="1"/>
    <col min="7957" max="7958" width="16" style="61" customWidth="1"/>
    <col min="7959" max="7959" width="12.7109375" style="61" customWidth="1"/>
    <col min="7960" max="7961" width="18.140625" style="61" customWidth="1"/>
    <col min="7962" max="7962" width="9.140625" style="61" customWidth="1"/>
    <col min="7963" max="8192" width="9.140625" style="61"/>
    <col min="8193" max="8193" width="20.28515625" style="61" customWidth="1"/>
    <col min="8194" max="8194" width="20.42578125" style="61" customWidth="1"/>
    <col min="8195" max="8195" width="19.7109375" style="61" customWidth="1"/>
    <col min="8196" max="8196" width="21.7109375" style="61" customWidth="1"/>
    <col min="8197" max="8199" width="13.28515625" style="61" customWidth="1"/>
    <col min="8200" max="8200" width="12.7109375" style="61" customWidth="1"/>
    <col min="8201" max="8205" width="13.28515625" style="61" customWidth="1"/>
    <col min="8206" max="8206" width="13.42578125" style="61" customWidth="1"/>
    <col min="8207" max="8207" width="14.140625" style="61" customWidth="1"/>
    <col min="8208" max="8208" width="16.28515625" style="61" customWidth="1"/>
    <col min="8209" max="8209" width="14" style="61" customWidth="1"/>
    <col min="8210" max="8211" width="0" style="61" hidden="1" customWidth="1"/>
    <col min="8212" max="8212" width="9.140625" style="61" customWidth="1"/>
    <col min="8213" max="8214" width="16" style="61" customWidth="1"/>
    <col min="8215" max="8215" width="12.7109375" style="61" customWidth="1"/>
    <col min="8216" max="8217" width="18.140625" style="61" customWidth="1"/>
    <col min="8218" max="8218" width="9.140625" style="61" customWidth="1"/>
    <col min="8219" max="8448" width="9.140625" style="61"/>
    <col min="8449" max="8449" width="20.28515625" style="61" customWidth="1"/>
    <col min="8450" max="8450" width="20.42578125" style="61" customWidth="1"/>
    <col min="8451" max="8451" width="19.7109375" style="61" customWidth="1"/>
    <col min="8452" max="8452" width="21.7109375" style="61" customWidth="1"/>
    <col min="8453" max="8455" width="13.28515625" style="61" customWidth="1"/>
    <col min="8456" max="8456" width="12.7109375" style="61" customWidth="1"/>
    <col min="8457" max="8461" width="13.28515625" style="61" customWidth="1"/>
    <col min="8462" max="8462" width="13.42578125" style="61" customWidth="1"/>
    <col min="8463" max="8463" width="14.140625" style="61" customWidth="1"/>
    <col min="8464" max="8464" width="16.28515625" style="61" customWidth="1"/>
    <col min="8465" max="8465" width="14" style="61" customWidth="1"/>
    <col min="8466" max="8467" width="0" style="61" hidden="1" customWidth="1"/>
    <col min="8468" max="8468" width="9.140625" style="61" customWidth="1"/>
    <col min="8469" max="8470" width="16" style="61" customWidth="1"/>
    <col min="8471" max="8471" width="12.7109375" style="61" customWidth="1"/>
    <col min="8472" max="8473" width="18.140625" style="61" customWidth="1"/>
    <col min="8474" max="8474" width="9.140625" style="61" customWidth="1"/>
    <col min="8475" max="8704" width="9.140625" style="61"/>
    <col min="8705" max="8705" width="20.28515625" style="61" customWidth="1"/>
    <col min="8706" max="8706" width="20.42578125" style="61" customWidth="1"/>
    <col min="8707" max="8707" width="19.7109375" style="61" customWidth="1"/>
    <col min="8708" max="8708" width="21.7109375" style="61" customWidth="1"/>
    <col min="8709" max="8711" width="13.28515625" style="61" customWidth="1"/>
    <col min="8712" max="8712" width="12.7109375" style="61" customWidth="1"/>
    <col min="8713" max="8717" width="13.28515625" style="61" customWidth="1"/>
    <col min="8718" max="8718" width="13.42578125" style="61" customWidth="1"/>
    <col min="8719" max="8719" width="14.140625" style="61" customWidth="1"/>
    <col min="8720" max="8720" width="16.28515625" style="61" customWidth="1"/>
    <col min="8721" max="8721" width="14" style="61" customWidth="1"/>
    <col min="8722" max="8723" width="0" style="61" hidden="1" customWidth="1"/>
    <col min="8724" max="8724" width="9.140625" style="61" customWidth="1"/>
    <col min="8725" max="8726" width="16" style="61" customWidth="1"/>
    <col min="8727" max="8727" width="12.7109375" style="61" customWidth="1"/>
    <col min="8728" max="8729" width="18.140625" style="61" customWidth="1"/>
    <col min="8730" max="8730" width="9.140625" style="61" customWidth="1"/>
    <col min="8731" max="8960" width="9.140625" style="61"/>
    <col min="8961" max="8961" width="20.28515625" style="61" customWidth="1"/>
    <col min="8962" max="8962" width="20.42578125" style="61" customWidth="1"/>
    <col min="8963" max="8963" width="19.7109375" style="61" customWidth="1"/>
    <col min="8964" max="8964" width="21.7109375" style="61" customWidth="1"/>
    <col min="8965" max="8967" width="13.28515625" style="61" customWidth="1"/>
    <col min="8968" max="8968" width="12.7109375" style="61" customWidth="1"/>
    <col min="8969" max="8973" width="13.28515625" style="61" customWidth="1"/>
    <col min="8974" max="8974" width="13.42578125" style="61" customWidth="1"/>
    <col min="8975" max="8975" width="14.140625" style="61" customWidth="1"/>
    <col min="8976" max="8976" width="16.28515625" style="61" customWidth="1"/>
    <col min="8977" max="8977" width="14" style="61" customWidth="1"/>
    <col min="8978" max="8979" width="0" style="61" hidden="1" customWidth="1"/>
    <col min="8980" max="8980" width="9.140625" style="61" customWidth="1"/>
    <col min="8981" max="8982" width="16" style="61" customWidth="1"/>
    <col min="8983" max="8983" width="12.7109375" style="61" customWidth="1"/>
    <col min="8984" max="8985" width="18.140625" style="61" customWidth="1"/>
    <col min="8986" max="8986" width="9.140625" style="61" customWidth="1"/>
    <col min="8987" max="9216" width="9.140625" style="61"/>
    <col min="9217" max="9217" width="20.28515625" style="61" customWidth="1"/>
    <col min="9218" max="9218" width="20.42578125" style="61" customWidth="1"/>
    <col min="9219" max="9219" width="19.7109375" style="61" customWidth="1"/>
    <col min="9220" max="9220" width="21.7109375" style="61" customWidth="1"/>
    <col min="9221" max="9223" width="13.28515625" style="61" customWidth="1"/>
    <col min="9224" max="9224" width="12.7109375" style="61" customWidth="1"/>
    <col min="9225" max="9229" width="13.28515625" style="61" customWidth="1"/>
    <col min="9230" max="9230" width="13.42578125" style="61" customWidth="1"/>
    <col min="9231" max="9231" width="14.140625" style="61" customWidth="1"/>
    <col min="9232" max="9232" width="16.28515625" style="61" customWidth="1"/>
    <col min="9233" max="9233" width="14" style="61" customWidth="1"/>
    <col min="9234" max="9235" width="0" style="61" hidden="1" customWidth="1"/>
    <col min="9236" max="9236" width="9.140625" style="61" customWidth="1"/>
    <col min="9237" max="9238" width="16" style="61" customWidth="1"/>
    <col min="9239" max="9239" width="12.7109375" style="61" customWidth="1"/>
    <col min="9240" max="9241" width="18.140625" style="61" customWidth="1"/>
    <col min="9242" max="9242" width="9.140625" style="61" customWidth="1"/>
    <col min="9243" max="9472" width="9.140625" style="61"/>
    <col min="9473" max="9473" width="20.28515625" style="61" customWidth="1"/>
    <col min="9474" max="9474" width="20.42578125" style="61" customWidth="1"/>
    <col min="9475" max="9475" width="19.7109375" style="61" customWidth="1"/>
    <col min="9476" max="9476" width="21.7109375" style="61" customWidth="1"/>
    <col min="9477" max="9479" width="13.28515625" style="61" customWidth="1"/>
    <col min="9480" max="9480" width="12.7109375" style="61" customWidth="1"/>
    <col min="9481" max="9485" width="13.28515625" style="61" customWidth="1"/>
    <col min="9486" max="9486" width="13.42578125" style="61" customWidth="1"/>
    <col min="9487" max="9487" width="14.140625" style="61" customWidth="1"/>
    <col min="9488" max="9488" width="16.28515625" style="61" customWidth="1"/>
    <col min="9489" max="9489" width="14" style="61" customWidth="1"/>
    <col min="9490" max="9491" width="0" style="61" hidden="1" customWidth="1"/>
    <col min="9492" max="9492" width="9.140625" style="61" customWidth="1"/>
    <col min="9493" max="9494" width="16" style="61" customWidth="1"/>
    <col min="9495" max="9495" width="12.7109375" style="61" customWidth="1"/>
    <col min="9496" max="9497" width="18.140625" style="61" customWidth="1"/>
    <col min="9498" max="9498" width="9.140625" style="61" customWidth="1"/>
    <col min="9499" max="9728" width="9.140625" style="61"/>
    <col min="9729" max="9729" width="20.28515625" style="61" customWidth="1"/>
    <col min="9730" max="9730" width="20.42578125" style="61" customWidth="1"/>
    <col min="9731" max="9731" width="19.7109375" style="61" customWidth="1"/>
    <col min="9732" max="9732" width="21.7109375" style="61" customWidth="1"/>
    <col min="9733" max="9735" width="13.28515625" style="61" customWidth="1"/>
    <col min="9736" max="9736" width="12.7109375" style="61" customWidth="1"/>
    <col min="9737" max="9741" width="13.28515625" style="61" customWidth="1"/>
    <col min="9742" max="9742" width="13.42578125" style="61" customWidth="1"/>
    <col min="9743" max="9743" width="14.140625" style="61" customWidth="1"/>
    <col min="9744" max="9744" width="16.28515625" style="61" customWidth="1"/>
    <col min="9745" max="9745" width="14" style="61" customWidth="1"/>
    <col min="9746" max="9747" width="0" style="61" hidden="1" customWidth="1"/>
    <col min="9748" max="9748" width="9.140625" style="61" customWidth="1"/>
    <col min="9749" max="9750" width="16" style="61" customWidth="1"/>
    <col min="9751" max="9751" width="12.7109375" style="61" customWidth="1"/>
    <col min="9752" max="9753" width="18.140625" style="61" customWidth="1"/>
    <col min="9754" max="9754" width="9.140625" style="61" customWidth="1"/>
    <col min="9755" max="9984" width="9.140625" style="61"/>
    <col min="9985" max="9985" width="20.28515625" style="61" customWidth="1"/>
    <col min="9986" max="9986" width="20.42578125" style="61" customWidth="1"/>
    <col min="9987" max="9987" width="19.7109375" style="61" customWidth="1"/>
    <col min="9988" max="9988" width="21.7109375" style="61" customWidth="1"/>
    <col min="9989" max="9991" width="13.28515625" style="61" customWidth="1"/>
    <col min="9992" max="9992" width="12.7109375" style="61" customWidth="1"/>
    <col min="9993" max="9997" width="13.28515625" style="61" customWidth="1"/>
    <col min="9998" max="9998" width="13.42578125" style="61" customWidth="1"/>
    <col min="9999" max="9999" width="14.140625" style="61" customWidth="1"/>
    <col min="10000" max="10000" width="16.28515625" style="61" customWidth="1"/>
    <col min="10001" max="10001" width="14" style="61" customWidth="1"/>
    <col min="10002" max="10003" width="0" style="61" hidden="1" customWidth="1"/>
    <col min="10004" max="10004" width="9.140625" style="61" customWidth="1"/>
    <col min="10005" max="10006" width="16" style="61" customWidth="1"/>
    <col min="10007" max="10007" width="12.7109375" style="61" customWidth="1"/>
    <col min="10008" max="10009" width="18.140625" style="61" customWidth="1"/>
    <col min="10010" max="10010" width="9.140625" style="61" customWidth="1"/>
    <col min="10011" max="10240" width="9.140625" style="61"/>
    <col min="10241" max="10241" width="20.28515625" style="61" customWidth="1"/>
    <col min="10242" max="10242" width="20.42578125" style="61" customWidth="1"/>
    <col min="10243" max="10243" width="19.7109375" style="61" customWidth="1"/>
    <col min="10244" max="10244" width="21.7109375" style="61" customWidth="1"/>
    <col min="10245" max="10247" width="13.28515625" style="61" customWidth="1"/>
    <col min="10248" max="10248" width="12.7109375" style="61" customWidth="1"/>
    <col min="10249" max="10253" width="13.28515625" style="61" customWidth="1"/>
    <col min="10254" max="10254" width="13.42578125" style="61" customWidth="1"/>
    <col min="10255" max="10255" width="14.140625" style="61" customWidth="1"/>
    <col min="10256" max="10256" width="16.28515625" style="61" customWidth="1"/>
    <col min="10257" max="10257" width="14" style="61" customWidth="1"/>
    <col min="10258" max="10259" width="0" style="61" hidden="1" customWidth="1"/>
    <col min="10260" max="10260" width="9.140625" style="61" customWidth="1"/>
    <col min="10261" max="10262" width="16" style="61" customWidth="1"/>
    <col min="10263" max="10263" width="12.7109375" style="61" customWidth="1"/>
    <col min="10264" max="10265" width="18.140625" style="61" customWidth="1"/>
    <col min="10266" max="10266" width="9.140625" style="61" customWidth="1"/>
    <col min="10267" max="10496" width="9.140625" style="61"/>
    <col min="10497" max="10497" width="20.28515625" style="61" customWidth="1"/>
    <col min="10498" max="10498" width="20.42578125" style="61" customWidth="1"/>
    <col min="10499" max="10499" width="19.7109375" style="61" customWidth="1"/>
    <col min="10500" max="10500" width="21.7109375" style="61" customWidth="1"/>
    <col min="10501" max="10503" width="13.28515625" style="61" customWidth="1"/>
    <col min="10504" max="10504" width="12.7109375" style="61" customWidth="1"/>
    <col min="10505" max="10509" width="13.28515625" style="61" customWidth="1"/>
    <col min="10510" max="10510" width="13.42578125" style="61" customWidth="1"/>
    <col min="10511" max="10511" width="14.140625" style="61" customWidth="1"/>
    <col min="10512" max="10512" width="16.28515625" style="61" customWidth="1"/>
    <col min="10513" max="10513" width="14" style="61" customWidth="1"/>
    <col min="10514" max="10515" width="0" style="61" hidden="1" customWidth="1"/>
    <col min="10516" max="10516" width="9.140625" style="61" customWidth="1"/>
    <col min="10517" max="10518" width="16" style="61" customWidth="1"/>
    <col min="10519" max="10519" width="12.7109375" style="61" customWidth="1"/>
    <col min="10520" max="10521" width="18.140625" style="61" customWidth="1"/>
    <col min="10522" max="10522" width="9.140625" style="61" customWidth="1"/>
    <col min="10523" max="10752" width="9.140625" style="61"/>
    <col min="10753" max="10753" width="20.28515625" style="61" customWidth="1"/>
    <col min="10754" max="10754" width="20.42578125" style="61" customWidth="1"/>
    <col min="10755" max="10755" width="19.7109375" style="61" customWidth="1"/>
    <col min="10756" max="10756" width="21.7109375" style="61" customWidth="1"/>
    <col min="10757" max="10759" width="13.28515625" style="61" customWidth="1"/>
    <col min="10760" max="10760" width="12.7109375" style="61" customWidth="1"/>
    <col min="10761" max="10765" width="13.28515625" style="61" customWidth="1"/>
    <col min="10766" max="10766" width="13.42578125" style="61" customWidth="1"/>
    <col min="10767" max="10767" width="14.140625" style="61" customWidth="1"/>
    <col min="10768" max="10768" width="16.28515625" style="61" customWidth="1"/>
    <col min="10769" max="10769" width="14" style="61" customWidth="1"/>
    <col min="10770" max="10771" width="0" style="61" hidden="1" customWidth="1"/>
    <col min="10772" max="10772" width="9.140625" style="61" customWidth="1"/>
    <col min="10773" max="10774" width="16" style="61" customWidth="1"/>
    <col min="10775" max="10775" width="12.7109375" style="61" customWidth="1"/>
    <col min="10776" max="10777" width="18.140625" style="61" customWidth="1"/>
    <col min="10778" max="10778" width="9.140625" style="61" customWidth="1"/>
    <col min="10779" max="11008" width="9.140625" style="61"/>
    <col min="11009" max="11009" width="20.28515625" style="61" customWidth="1"/>
    <col min="11010" max="11010" width="20.42578125" style="61" customWidth="1"/>
    <col min="11011" max="11011" width="19.7109375" style="61" customWidth="1"/>
    <col min="11012" max="11012" width="21.7109375" style="61" customWidth="1"/>
    <col min="11013" max="11015" width="13.28515625" style="61" customWidth="1"/>
    <col min="11016" max="11016" width="12.7109375" style="61" customWidth="1"/>
    <col min="11017" max="11021" width="13.28515625" style="61" customWidth="1"/>
    <col min="11022" max="11022" width="13.42578125" style="61" customWidth="1"/>
    <col min="11023" max="11023" width="14.140625" style="61" customWidth="1"/>
    <col min="11024" max="11024" width="16.28515625" style="61" customWidth="1"/>
    <col min="11025" max="11025" width="14" style="61" customWidth="1"/>
    <col min="11026" max="11027" width="0" style="61" hidden="1" customWidth="1"/>
    <col min="11028" max="11028" width="9.140625" style="61" customWidth="1"/>
    <col min="11029" max="11030" width="16" style="61" customWidth="1"/>
    <col min="11031" max="11031" width="12.7109375" style="61" customWidth="1"/>
    <col min="11032" max="11033" width="18.140625" style="61" customWidth="1"/>
    <col min="11034" max="11034" width="9.140625" style="61" customWidth="1"/>
    <col min="11035" max="11264" width="9.140625" style="61"/>
    <col min="11265" max="11265" width="20.28515625" style="61" customWidth="1"/>
    <col min="11266" max="11266" width="20.42578125" style="61" customWidth="1"/>
    <col min="11267" max="11267" width="19.7109375" style="61" customWidth="1"/>
    <col min="11268" max="11268" width="21.7109375" style="61" customWidth="1"/>
    <col min="11269" max="11271" width="13.28515625" style="61" customWidth="1"/>
    <col min="11272" max="11272" width="12.7109375" style="61" customWidth="1"/>
    <col min="11273" max="11277" width="13.28515625" style="61" customWidth="1"/>
    <col min="11278" max="11278" width="13.42578125" style="61" customWidth="1"/>
    <col min="11279" max="11279" width="14.140625" style="61" customWidth="1"/>
    <col min="11280" max="11280" width="16.28515625" style="61" customWidth="1"/>
    <col min="11281" max="11281" width="14" style="61" customWidth="1"/>
    <col min="11282" max="11283" width="0" style="61" hidden="1" customWidth="1"/>
    <col min="11284" max="11284" width="9.140625" style="61" customWidth="1"/>
    <col min="11285" max="11286" width="16" style="61" customWidth="1"/>
    <col min="11287" max="11287" width="12.7109375" style="61" customWidth="1"/>
    <col min="11288" max="11289" width="18.140625" style="61" customWidth="1"/>
    <col min="11290" max="11290" width="9.140625" style="61" customWidth="1"/>
    <col min="11291" max="11520" width="9.140625" style="61"/>
    <col min="11521" max="11521" width="20.28515625" style="61" customWidth="1"/>
    <col min="11522" max="11522" width="20.42578125" style="61" customWidth="1"/>
    <col min="11523" max="11523" width="19.7109375" style="61" customWidth="1"/>
    <col min="11524" max="11524" width="21.7109375" style="61" customWidth="1"/>
    <col min="11525" max="11527" width="13.28515625" style="61" customWidth="1"/>
    <col min="11528" max="11528" width="12.7109375" style="61" customWidth="1"/>
    <col min="11529" max="11533" width="13.28515625" style="61" customWidth="1"/>
    <col min="11534" max="11534" width="13.42578125" style="61" customWidth="1"/>
    <col min="11535" max="11535" width="14.140625" style="61" customWidth="1"/>
    <col min="11536" max="11536" width="16.28515625" style="61" customWidth="1"/>
    <col min="11537" max="11537" width="14" style="61" customWidth="1"/>
    <col min="11538" max="11539" width="0" style="61" hidden="1" customWidth="1"/>
    <col min="11540" max="11540" width="9.140625" style="61" customWidth="1"/>
    <col min="11541" max="11542" width="16" style="61" customWidth="1"/>
    <col min="11543" max="11543" width="12.7109375" style="61" customWidth="1"/>
    <col min="11544" max="11545" width="18.140625" style="61" customWidth="1"/>
    <col min="11546" max="11546" width="9.140625" style="61" customWidth="1"/>
    <col min="11547" max="11776" width="9.140625" style="61"/>
    <col min="11777" max="11777" width="20.28515625" style="61" customWidth="1"/>
    <col min="11778" max="11778" width="20.42578125" style="61" customWidth="1"/>
    <col min="11779" max="11779" width="19.7109375" style="61" customWidth="1"/>
    <col min="11780" max="11780" width="21.7109375" style="61" customWidth="1"/>
    <col min="11781" max="11783" width="13.28515625" style="61" customWidth="1"/>
    <col min="11784" max="11784" width="12.7109375" style="61" customWidth="1"/>
    <col min="11785" max="11789" width="13.28515625" style="61" customWidth="1"/>
    <col min="11790" max="11790" width="13.42578125" style="61" customWidth="1"/>
    <col min="11791" max="11791" width="14.140625" style="61" customWidth="1"/>
    <col min="11792" max="11792" width="16.28515625" style="61" customWidth="1"/>
    <col min="11793" max="11793" width="14" style="61" customWidth="1"/>
    <col min="11794" max="11795" width="0" style="61" hidden="1" customWidth="1"/>
    <col min="11796" max="11796" width="9.140625" style="61" customWidth="1"/>
    <col min="11797" max="11798" width="16" style="61" customWidth="1"/>
    <col min="11799" max="11799" width="12.7109375" style="61" customWidth="1"/>
    <col min="11800" max="11801" width="18.140625" style="61" customWidth="1"/>
    <col min="11802" max="11802" width="9.140625" style="61" customWidth="1"/>
    <col min="11803" max="12032" width="9.140625" style="61"/>
    <col min="12033" max="12033" width="20.28515625" style="61" customWidth="1"/>
    <col min="12034" max="12034" width="20.42578125" style="61" customWidth="1"/>
    <col min="12035" max="12035" width="19.7109375" style="61" customWidth="1"/>
    <col min="12036" max="12036" width="21.7109375" style="61" customWidth="1"/>
    <col min="12037" max="12039" width="13.28515625" style="61" customWidth="1"/>
    <col min="12040" max="12040" width="12.7109375" style="61" customWidth="1"/>
    <col min="12041" max="12045" width="13.28515625" style="61" customWidth="1"/>
    <col min="12046" max="12046" width="13.42578125" style="61" customWidth="1"/>
    <col min="12047" max="12047" width="14.140625" style="61" customWidth="1"/>
    <col min="12048" max="12048" width="16.28515625" style="61" customWidth="1"/>
    <col min="12049" max="12049" width="14" style="61" customWidth="1"/>
    <col min="12050" max="12051" width="0" style="61" hidden="1" customWidth="1"/>
    <col min="12052" max="12052" width="9.140625" style="61" customWidth="1"/>
    <col min="12053" max="12054" width="16" style="61" customWidth="1"/>
    <col min="12055" max="12055" width="12.7109375" style="61" customWidth="1"/>
    <col min="12056" max="12057" width="18.140625" style="61" customWidth="1"/>
    <col min="12058" max="12058" width="9.140625" style="61" customWidth="1"/>
    <col min="12059" max="12288" width="9.140625" style="61"/>
    <col min="12289" max="12289" width="20.28515625" style="61" customWidth="1"/>
    <col min="12290" max="12290" width="20.42578125" style="61" customWidth="1"/>
    <col min="12291" max="12291" width="19.7109375" style="61" customWidth="1"/>
    <col min="12292" max="12292" width="21.7109375" style="61" customWidth="1"/>
    <col min="12293" max="12295" width="13.28515625" style="61" customWidth="1"/>
    <col min="12296" max="12296" width="12.7109375" style="61" customWidth="1"/>
    <col min="12297" max="12301" width="13.28515625" style="61" customWidth="1"/>
    <col min="12302" max="12302" width="13.42578125" style="61" customWidth="1"/>
    <col min="12303" max="12303" width="14.140625" style="61" customWidth="1"/>
    <col min="12304" max="12304" width="16.28515625" style="61" customWidth="1"/>
    <col min="12305" max="12305" width="14" style="61" customWidth="1"/>
    <col min="12306" max="12307" width="0" style="61" hidden="1" customWidth="1"/>
    <col min="12308" max="12308" width="9.140625" style="61" customWidth="1"/>
    <col min="12309" max="12310" width="16" style="61" customWidth="1"/>
    <col min="12311" max="12311" width="12.7109375" style="61" customWidth="1"/>
    <col min="12312" max="12313" width="18.140625" style="61" customWidth="1"/>
    <col min="12314" max="12314" width="9.140625" style="61" customWidth="1"/>
    <col min="12315" max="12544" width="9.140625" style="61"/>
    <col min="12545" max="12545" width="20.28515625" style="61" customWidth="1"/>
    <col min="12546" max="12546" width="20.42578125" style="61" customWidth="1"/>
    <col min="12547" max="12547" width="19.7109375" style="61" customWidth="1"/>
    <col min="12548" max="12548" width="21.7109375" style="61" customWidth="1"/>
    <col min="12549" max="12551" width="13.28515625" style="61" customWidth="1"/>
    <col min="12552" max="12552" width="12.7109375" style="61" customWidth="1"/>
    <col min="12553" max="12557" width="13.28515625" style="61" customWidth="1"/>
    <col min="12558" max="12558" width="13.42578125" style="61" customWidth="1"/>
    <col min="12559" max="12559" width="14.140625" style="61" customWidth="1"/>
    <col min="12560" max="12560" width="16.28515625" style="61" customWidth="1"/>
    <col min="12561" max="12561" width="14" style="61" customWidth="1"/>
    <col min="12562" max="12563" width="0" style="61" hidden="1" customWidth="1"/>
    <col min="12564" max="12564" width="9.140625" style="61" customWidth="1"/>
    <col min="12565" max="12566" width="16" style="61" customWidth="1"/>
    <col min="12567" max="12567" width="12.7109375" style="61" customWidth="1"/>
    <col min="12568" max="12569" width="18.140625" style="61" customWidth="1"/>
    <col min="12570" max="12570" width="9.140625" style="61" customWidth="1"/>
    <col min="12571" max="12800" width="9.140625" style="61"/>
    <col min="12801" max="12801" width="20.28515625" style="61" customWidth="1"/>
    <col min="12802" max="12802" width="20.42578125" style="61" customWidth="1"/>
    <col min="12803" max="12803" width="19.7109375" style="61" customWidth="1"/>
    <col min="12804" max="12804" width="21.7109375" style="61" customWidth="1"/>
    <col min="12805" max="12807" width="13.28515625" style="61" customWidth="1"/>
    <col min="12808" max="12808" width="12.7109375" style="61" customWidth="1"/>
    <col min="12809" max="12813" width="13.28515625" style="61" customWidth="1"/>
    <col min="12814" max="12814" width="13.42578125" style="61" customWidth="1"/>
    <col min="12815" max="12815" width="14.140625" style="61" customWidth="1"/>
    <col min="12816" max="12816" width="16.28515625" style="61" customWidth="1"/>
    <col min="12817" max="12817" width="14" style="61" customWidth="1"/>
    <col min="12818" max="12819" width="0" style="61" hidden="1" customWidth="1"/>
    <col min="12820" max="12820" width="9.140625" style="61" customWidth="1"/>
    <col min="12821" max="12822" width="16" style="61" customWidth="1"/>
    <col min="12823" max="12823" width="12.7109375" style="61" customWidth="1"/>
    <col min="12824" max="12825" width="18.140625" style="61" customWidth="1"/>
    <col min="12826" max="12826" width="9.140625" style="61" customWidth="1"/>
    <col min="12827" max="13056" width="9.140625" style="61"/>
    <col min="13057" max="13057" width="20.28515625" style="61" customWidth="1"/>
    <col min="13058" max="13058" width="20.42578125" style="61" customWidth="1"/>
    <col min="13059" max="13059" width="19.7109375" style="61" customWidth="1"/>
    <col min="13060" max="13060" width="21.7109375" style="61" customWidth="1"/>
    <col min="13061" max="13063" width="13.28515625" style="61" customWidth="1"/>
    <col min="13064" max="13064" width="12.7109375" style="61" customWidth="1"/>
    <col min="13065" max="13069" width="13.28515625" style="61" customWidth="1"/>
    <col min="13070" max="13070" width="13.42578125" style="61" customWidth="1"/>
    <col min="13071" max="13071" width="14.140625" style="61" customWidth="1"/>
    <col min="13072" max="13072" width="16.28515625" style="61" customWidth="1"/>
    <col min="13073" max="13073" width="14" style="61" customWidth="1"/>
    <col min="13074" max="13075" width="0" style="61" hidden="1" customWidth="1"/>
    <col min="13076" max="13076" width="9.140625" style="61" customWidth="1"/>
    <col min="13077" max="13078" width="16" style="61" customWidth="1"/>
    <col min="13079" max="13079" width="12.7109375" style="61" customWidth="1"/>
    <col min="13080" max="13081" width="18.140625" style="61" customWidth="1"/>
    <col min="13082" max="13082" width="9.140625" style="61" customWidth="1"/>
    <col min="13083" max="13312" width="9.140625" style="61"/>
    <col min="13313" max="13313" width="20.28515625" style="61" customWidth="1"/>
    <col min="13314" max="13314" width="20.42578125" style="61" customWidth="1"/>
    <col min="13315" max="13315" width="19.7109375" style="61" customWidth="1"/>
    <col min="13316" max="13316" width="21.7109375" style="61" customWidth="1"/>
    <col min="13317" max="13319" width="13.28515625" style="61" customWidth="1"/>
    <col min="13320" max="13320" width="12.7109375" style="61" customWidth="1"/>
    <col min="13321" max="13325" width="13.28515625" style="61" customWidth="1"/>
    <col min="13326" max="13326" width="13.42578125" style="61" customWidth="1"/>
    <col min="13327" max="13327" width="14.140625" style="61" customWidth="1"/>
    <col min="13328" max="13328" width="16.28515625" style="61" customWidth="1"/>
    <col min="13329" max="13329" width="14" style="61" customWidth="1"/>
    <col min="13330" max="13331" width="0" style="61" hidden="1" customWidth="1"/>
    <col min="13332" max="13332" width="9.140625" style="61" customWidth="1"/>
    <col min="13333" max="13334" width="16" style="61" customWidth="1"/>
    <col min="13335" max="13335" width="12.7109375" style="61" customWidth="1"/>
    <col min="13336" max="13337" width="18.140625" style="61" customWidth="1"/>
    <col min="13338" max="13338" width="9.140625" style="61" customWidth="1"/>
    <col min="13339" max="13568" width="9.140625" style="61"/>
    <col min="13569" max="13569" width="20.28515625" style="61" customWidth="1"/>
    <col min="13570" max="13570" width="20.42578125" style="61" customWidth="1"/>
    <col min="13571" max="13571" width="19.7109375" style="61" customWidth="1"/>
    <col min="13572" max="13572" width="21.7109375" style="61" customWidth="1"/>
    <col min="13573" max="13575" width="13.28515625" style="61" customWidth="1"/>
    <col min="13576" max="13576" width="12.7109375" style="61" customWidth="1"/>
    <col min="13577" max="13581" width="13.28515625" style="61" customWidth="1"/>
    <col min="13582" max="13582" width="13.42578125" style="61" customWidth="1"/>
    <col min="13583" max="13583" width="14.140625" style="61" customWidth="1"/>
    <col min="13584" max="13584" width="16.28515625" style="61" customWidth="1"/>
    <col min="13585" max="13585" width="14" style="61" customWidth="1"/>
    <col min="13586" max="13587" width="0" style="61" hidden="1" customWidth="1"/>
    <col min="13588" max="13588" width="9.140625" style="61" customWidth="1"/>
    <col min="13589" max="13590" width="16" style="61" customWidth="1"/>
    <col min="13591" max="13591" width="12.7109375" style="61" customWidth="1"/>
    <col min="13592" max="13593" width="18.140625" style="61" customWidth="1"/>
    <col min="13594" max="13594" width="9.140625" style="61" customWidth="1"/>
    <col min="13595" max="13824" width="9.140625" style="61"/>
    <col min="13825" max="13825" width="20.28515625" style="61" customWidth="1"/>
    <col min="13826" max="13826" width="20.42578125" style="61" customWidth="1"/>
    <col min="13827" max="13827" width="19.7109375" style="61" customWidth="1"/>
    <col min="13828" max="13828" width="21.7109375" style="61" customWidth="1"/>
    <col min="13829" max="13831" width="13.28515625" style="61" customWidth="1"/>
    <col min="13832" max="13832" width="12.7109375" style="61" customWidth="1"/>
    <col min="13833" max="13837" width="13.28515625" style="61" customWidth="1"/>
    <col min="13838" max="13838" width="13.42578125" style="61" customWidth="1"/>
    <col min="13839" max="13839" width="14.140625" style="61" customWidth="1"/>
    <col min="13840" max="13840" width="16.28515625" style="61" customWidth="1"/>
    <col min="13841" max="13841" width="14" style="61" customWidth="1"/>
    <col min="13842" max="13843" width="0" style="61" hidden="1" customWidth="1"/>
    <col min="13844" max="13844" width="9.140625" style="61" customWidth="1"/>
    <col min="13845" max="13846" width="16" style="61" customWidth="1"/>
    <col min="13847" max="13847" width="12.7109375" style="61" customWidth="1"/>
    <col min="13848" max="13849" width="18.140625" style="61" customWidth="1"/>
    <col min="13850" max="13850" width="9.140625" style="61" customWidth="1"/>
    <col min="13851" max="14080" width="9.140625" style="61"/>
    <col min="14081" max="14081" width="20.28515625" style="61" customWidth="1"/>
    <col min="14082" max="14082" width="20.42578125" style="61" customWidth="1"/>
    <col min="14083" max="14083" width="19.7109375" style="61" customWidth="1"/>
    <col min="14084" max="14084" width="21.7109375" style="61" customWidth="1"/>
    <col min="14085" max="14087" width="13.28515625" style="61" customWidth="1"/>
    <col min="14088" max="14088" width="12.7109375" style="61" customWidth="1"/>
    <col min="14089" max="14093" width="13.28515625" style="61" customWidth="1"/>
    <col min="14094" max="14094" width="13.42578125" style="61" customWidth="1"/>
    <col min="14095" max="14095" width="14.140625" style="61" customWidth="1"/>
    <col min="14096" max="14096" width="16.28515625" style="61" customWidth="1"/>
    <col min="14097" max="14097" width="14" style="61" customWidth="1"/>
    <col min="14098" max="14099" width="0" style="61" hidden="1" customWidth="1"/>
    <col min="14100" max="14100" width="9.140625" style="61" customWidth="1"/>
    <col min="14101" max="14102" width="16" style="61" customWidth="1"/>
    <col min="14103" max="14103" width="12.7109375" style="61" customWidth="1"/>
    <col min="14104" max="14105" width="18.140625" style="61" customWidth="1"/>
    <col min="14106" max="14106" width="9.140625" style="61" customWidth="1"/>
    <col min="14107" max="14336" width="9.140625" style="61"/>
    <col min="14337" max="14337" width="20.28515625" style="61" customWidth="1"/>
    <col min="14338" max="14338" width="20.42578125" style="61" customWidth="1"/>
    <col min="14339" max="14339" width="19.7109375" style="61" customWidth="1"/>
    <col min="14340" max="14340" width="21.7109375" style="61" customWidth="1"/>
    <col min="14341" max="14343" width="13.28515625" style="61" customWidth="1"/>
    <col min="14344" max="14344" width="12.7109375" style="61" customWidth="1"/>
    <col min="14345" max="14349" width="13.28515625" style="61" customWidth="1"/>
    <col min="14350" max="14350" width="13.42578125" style="61" customWidth="1"/>
    <col min="14351" max="14351" width="14.140625" style="61" customWidth="1"/>
    <col min="14352" max="14352" width="16.28515625" style="61" customWidth="1"/>
    <col min="14353" max="14353" width="14" style="61" customWidth="1"/>
    <col min="14354" max="14355" width="0" style="61" hidden="1" customWidth="1"/>
    <col min="14356" max="14356" width="9.140625" style="61" customWidth="1"/>
    <col min="14357" max="14358" width="16" style="61" customWidth="1"/>
    <col min="14359" max="14359" width="12.7109375" style="61" customWidth="1"/>
    <col min="14360" max="14361" width="18.140625" style="61" customWidth="1"/>
    <col min="14362" max="14362" width="9.140625" style="61" customWidth="1"/>
    <col min="14363" max="14592" width="9.140625" style="61"/>
    <col min="14593" max="14593" width="20.28515625" style="61" customWidth="1"/>
    <col min="14594" max="14594" width="20.42578125" style="61" customWidth="1"/>
    <col min="14595" max="14595" width="19.7109375" style="61" customWidth="1"/>
    <col min="14596" max="14596" width="21.7109375" style="61" customWidth="1"/>
    <col min="14597" max="14599" width="13.28515625" style="61" customWidth="1"/>
    <col min="14600" max="14600" width="12.7109375" style="61" customWidth="1"/>
    <col min="14601" max="14605" width="13.28515625" style="61" customWidth="1"/>
    <col min="14606" max="14606" width="13.42578125" style="61" customWidth="1"/>
    <col min="14607" max="14607" width="14.140625" style="61" customWidth="1"/>
    <col min="14608" max="14608" width="16.28515625" style="61" customWidth="1"/>
    <col min="14609" max="14609" width="14" style="61" customWidth="1"/>
    <col min="14610" max="14611" width="0" style="61" hidden="1" customWidth="1"/>
    <col min="14612" max="14612" width="9.140625" style="61" customWidth="1"/>
    <col min="14613" max="14614" width="16" style="61" customWidth="1"/>
    <col min="14615" max="14615" width="12.7109375" style="61" customWidth="1"/>
    <col min="14616" max="14617" width="18.140625" style="61" customWidth="1"/>
    <col min="14618" max="14618" width="9.140625" style="61" customWidth="1"/>
    <col min="14619" max="14848" width="9.140625" style="61"/>
    <col min="14849" max="14849" width="20.28515625" style="61" customWidth="1"/>
    <col min="14850" max="14850" width="20.42578125" style="61" customWidth="1"/>
    <col min="14851" max="14851" width="19.7109375" style="61" customWidth="1"/>
    <col min="14852" max="14852" width="21.7109375" style="61" customWidth="1"/>
    <col min="14853" max="14855" width="13.28515625" style="61" customWidth="1"/>
    <col min="14856" max="14856" width="12.7109375" style="61" customWidth="1"/>
    <col min="14857" max="14861" width="13.28515625" style="61" customWidth="1"/>
    <col min="14862" max="14862" width="13.42578125" style="61" customWidth="1"/>
    <col min="14863" max="14863" width="14.140625" style="61" customWidth="1"/>
    <col min="14864" max="14864" width="16.28515625" style="61" customWidth="1"/>
    <col min="14865" max="14865" width="14" style="61" customWidth="1"/>
    <col min="14866" max="14867" width="0" style="61" hidden="1" customWidth="1"/>
    <col min="14868" max="14868" width="9.140625" style="61" customWidth="1"/>
    <col min="14869" max="14870" width="16" style="61" customWidth="1"/>
    <col min="14871" max="14871" width="12.7109375" style="61" customWidth="1"/>
    <col min="14872" max="14873" width="18.140625" style="61" customWidth="1"/>
    <col min="14874" max="14874" width="9.140625" style="61" customWidth="1"/>
    <col min="14875" max="15104" width="9.140625" style="61"/>
    <col min="15105" max="15105" width="20.28515625" style="61" customWidth="1"/>
    <col min="15106" max="15106" width="20.42578125" style="61" customWidth="1"/>
    <col min="15107" max="15107" width="19.7109375" style="61" customWidth="1"/>
    <col min="15108" max="15108" width="21.7109375" style="61" customWidth="1"/>
    <col min="15109" max="15111" width="13.28515625" style="61" customWidth="1"/>
    <col min="15112" max="15112" width="12.7109375" style="61" customWidth="1"/>
    <col min="15113" max="15117" width="13.28515625" style="61" customWidth="1"/>
    <col min="15118" max="15118" width="13.42578125" style="61" customWidth="1"/>
    <col min="15119" max="15119" width="14.140625" style="61" customWidth="1"/>
    <col min="15120" max="15120" width="16.28515625" style="61" customWidth="1"/>
    <col min="15121" max="15121" width="14" style="61" customWidth="1"/>
    <col min="15122" max="15123" width="0" style="61" hidden="1" customWidth="1"/>
    <col min="15124" max="15124" width="9.140625" style="61" customWidth="1"/>
    <col min="15125" max="15126" width="16" style="61" customWidth="1"/>
    <col min="15127" max="15127" width="12.7109375" style="61" customWidth="1"/>
    <col min="15128" max="15129" width="18.140625" style="61" customWidth="1"/>
    <col min="15130" max="15130" width="9.140625" style="61" customWidth="1"/>
    <col min="15131" max="15360" width="9.140625" style="61"/>
    <col min="15361" max="15361" width="20.28515625" style="61" customWidth="1"/>
    <col min="15362" max="15362" width="20.42578125" style="61" customWidth="1"/>
    <col min="15363" max="15363" width="19.7109375" style="61" customWidth="1"/>
    <col min="15364" max="15364" width="21.7109375" style="61" customWidth="1"/>
    <col min="15365" max="15367" width="13.28515625" style="61" customWidth="1"/>
    <col min="15368" max="15368" width="12.7109375" style="61" customWidth="1"/>
    <col min="15369" max="15373" width="13.28515625" style="61" customWidth="1"/>
    <col min="15374" max="15374" width="13.42578125" style="61" customWidth="1"/>
    <col min="15375" max="15375" width="14.140625" style="61" customWidth="1"/>
    <col min="15376" max="15376" width="16.28515625" style="61" customWidth="1"/>
    <col min="15377" max="15377" width="14" style="61" customWidth="1"/>
    <col min="15378" max="15379" width="0" style="61" hidden="1" customWidth="1"/>
    <col min="15380" max="15380" width="9.140625" style="61" customWidth="1"/>
    <col min="15381" max="15382" width="16" style="61" customWidth="1"/>
    <col min="15383" max="15383" width="12.7109375" style="61" customWidth="1"/>
    <col min="15384" max="15385" width="18.140625" style="61" customWidth="1"/>
    <col min="15386" max="15386" width="9.140625" style="61" customWidth="1"/>
    <col min="15387" max="15616" width="9.140625" style="61"/>
    <col min="15617" max="15617" width="20.28515625" style="61" customWidth="1"/>
    <col min="15618" max="15618" width="20.42578125" style="61" customWidth="1"/>
    <col min="15619" max="15619" width="19.7109375" style="61" customWidth="1"/>
    <col min="15620" max="15620" width="21.7109375" style="61" customWidth="1"/>
    <col min="15621" max="15623" width="13.28515625" style="61" customWidth="1"/>
    <col min="15624" max="15624" width="12.7109375" style="61" customWidth="1"/>
    <col min="15625" max="15629" width="13.28515625" style="61" customWidth="1"/>
    <col min="15630" max="15630" width="13.42578125" style="61" customWidth="1"/>
    <col min="15631" max="15631" width="14.140625" style="61" customWidth="1"/>
    <col min="15632" max="15632" width="16.28515625" style="61" customWidth="1"/>
    <col min="15633" max="15633" width="14" style="61" customWidth="1"/>
    <col min="15634" max="15635" width="0" style="61" hidden="1" customWidth="1"/>
    <col min="15636" max="15636" width="9.140625" style="61" customWidth="1"/>
    <col min="15637" max="15638" width="16" style="61" customWidth="1"/>
    <col min="15639" max="15639" width="12.7109375" style="61" customWidth="1"/>
    <col min="15640" max="15641" width="18.140625" style="61" customWidth="1"/>
    <col min="15642" max="15642" width="9.140625" style="61" customWidth="1"/>
    <col min="15643" max="15872" width="9.140625" style="61"/>
    <col min="15873" max="15873" width="20.28515625" style="61" customWidth="1"/>
    <col min="15874" max="15874" width="20.42578125" style="61" customWidth="1"/>
    <col min="15875" max="15875" width="19.7109375" style="61" customWidth="1"/>
    <col min="15876" max="15876" width="21.7109375" style="61" customWidth="1"/>
    <col min="15877" max="15879" width="13.28515625" style="61" customWidth="1"/>
    <col min="15880" max="15880" width="12.7109375" style="61" customWidth="1"/>
    <col min="15881" max="15885" width="13.28515625" style="61" customWidth="1"/>
    <col min="15886" max="15886" width="13.42578125" style="61" customWidth="1"/>
    <col min="15887" max="15887" width="14.140625" style="61" customWidth="1"/>
    <col min="15888" max="15888" width="16.28515625" style="61" customWidth="1"/>
    <col min="15889" max="15889" width="14" style="61" customWidth="1"/>
    <col min="15890" max="15891" width="0" style="61" hidden="1" customWidth="1"/>
    <col min="15892" max="15892" width="9.140625" style="61" customWidth="1"/>
    <col min="15893" max="15894" width="16" style="61" customWidth="1"/>
    <col min="15895" max="15895" width="12.7109375" style="61" customWidth="1"/>
    <col min="15896" max="15897" width="18.140625" style="61" customWidth="1"/>
    <col min="15898" max="15898" width="9.140625" style="61" customWidth="1"/>
    <col min="15899" max="16128" width="9.140625" style="61"/>
    <col min="16129" max="16129" width="20.28515625" style="61" customWidth="1"/>
    <col min="16130" max="16130" width="20.42578125" style="61" customWidth="1"/>
    <col min="16131" max="16131" width="19.7109375" style="61" customWidth="1"/>
    <col min="16132" max="16132" width="21.7109375" style="61" customWidth="1"/>
    <col min="16133" max="16135" width="13.28515625" style="61" customWidth="1"/>
    <col min="16136" max="16136" width="12.7109375" style="61" customWidth="1"/>
    <col min="16137" max="16141" width="13.28515625" style="61" customWidth="1"/>
    <col min="16142" max="16142" width="13.42578125" style="61" customWidth="1"/>
    <col min="16143" max="16143" width="14.140625" style="61" customWidth="1"/>
    <col min="16144" max="16144" width="16.28515625" style="61" customWidth="1"/>
    <col min="16145" max="16145" width="14" style="61" customWidth="1"/>
    <col min="16146" max="16147" width="0" style="61" hidden="1" customWidth="1"/>
    <col min="16148" max="16148" width="9.140625" style="61" customWidth="1"/>
    <col min="16149" max="16150" width="16" style="61" customWidth="1"/>
    <col min="16151" max="16151" width="12.7109375" style="61" customWidth="1"/>
    <col min="16152" max="16153" width="18.140625" style="61" customWidth="1"/>
    <col min="16154" max="16154" width="9.140625" style="61" customWidth="1"/>
    <col min="16155" max="16384" width="9.140625" style="61"/>
  </cols>
  <sheetData>
    <row r="1" spans="1:25" x14ac:dyDescent="0.2">
      <c r="A1" s="183"/>
      <c r="B1" s="183"/>
      <c r="C1" s="183"/>
      <c r="D1" s="18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7.25" customHeight="1" thickBot="1" x14ac:dyDescent="0.25">
      <c r="A2" s="74" t="s">
        <v>156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184"/>
      <c r="P2" s="76" t="s">
        <v>1</v>
      </c>
      <c r="Q2" s="77">
        <v>44425</v>
      </c>
      <c r="R2" s="185"/>
      <c r="S2" s="185"/>
      <c r="T2" s="185"/>
      <c r="U2" s="185"/>
      <c r="V2" s="185"/>
      <c r="W2" s="186"/>
      <c r="X2" s="187"/>
      <c r="Y2" s="188"/>
    </row>
    <row r="3" spans="1:25" s="496" customFormat="1" ht="33.75" customHeight="1" x14ac:dyDescent="0.2">
      <c r="A3" s="495"/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9"/>
      <c r="S3" s="499"/>
      <c r="T3" s="499"/>
      <c r="U3" s="499"/>
      <c r="V3" s="499"/>
      <c r="W3" s="499"/>
      <c r="X3" s="499"/>
      <c r="Y3" s="499"/>
    </row>
    <row r="4" spans="1:25" s="496" customFormat="1" ht="13.5" customHeight="1" x14ac:dyDescent="0.2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500"/>
      <c r="S4" s="500"/>
      <c r="T4" s="500"/>
      <c r="U4" s="500"/>
      <c r="V4" s="500"/>
      <c r="W4" s="500"/>
      <c r="X4" s="500"/>
      <c r="Y4" s="500"/>
    </row>
    <row r="5" spans="1:25" ht="13.5" customHeight="1" x14ac:dyDescent="0.2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1" t="s">
        <v>2</v>
      </c>
      <c r="Q5" s="14">
        <v>44425</v>
      </c>
      <c r="R5" s="80"/>
      <c r="S5" s="80"/>
      <c r="T5" s="80"/>
      <c r="U5" s="80"/>
      <c r="V5" s="80"/>
      <c r="W5" s="80"/>
      <c r="X5" s="81"/>
      <c r="Y5" s="14"/>
    </row>
    <row r="6" spans="1:25" ht="74.25" customHeight="1" x14ac:dyDescent="0.2">
      <c r="A6" s="189" t="s">
        <v>3</v>
      </c>
      <c r="B6" s="41" t="s">
        <v>4</v>
      </c>
      <c r="C6" s="41" t="s">
        <v>157</v>
      </c>
      <c r="D6" s="190" t="s">
        <v>158</v>
      </c>
      <c r="E6" s="191"/>
      <c r="F6" s="191"/>
      <c r="G6" s="191"/>
      <c r="H6" s="191"/>
      <c r="I6" s="191"/>
      <c r="J6" s="191"/>
      <c r="K6" s="191"/>
      <c r="L6" s="191"/>
      <c r="M6" s="192"/>
      <c r="N6" s="193" t="s">
        <v>159</v>
      </c>
      <c r="O6" s="194"/>
      <c r="P6" s="194"/>
      <c r="Q6" s="195"/>
      <c r="R6" s="196"/>
      <c r="S6" s="2"/>
    </row>
    <row r="7" spans="1:25" ht="22.5" customHeight="1" x14ac:dyDescent="0.2">
      <c r="A7" s="197"/>
      <c r="B7" s="41"/>
      <c r="C7" s="41"/>
      <c r="D7" s="198"/>
      <c r="E7" s="199"/>
      <c r="F7" s="199"/>
      <c r="G7" s="199"/>
      <c r="H7" s="199"/>
      <c r="I7" s="199"/>
      <c r="J7" s="199"/>
      <c r="K7" s="199"/>
      <c r="L7" s="199"/>
      <c r="M7" s="200"/>
      <c r="N7" s="193" t="s">
        <v>160</v>
      </c>
      <c r="O7" s="194"/>
      <c r="P7" s="194"/>
      <c r="Q7" s="195"/>
      <c r="R7" s="2"/>
      <c r="S7" s="2"/>
    </row>
    <row r="8" spans="1:25" ht="22.5" customHeight="1" x14ac:dyDescent="0.2">
      <c r="A8" s="201"/>
      <c r="B8" s="201" t="s">
        <v>161</v>
      </c>
      <c r="C8" s="202">
        <v>2</v>
      </c>
      <c r="D8" s="203" t="s">
        <v>162</v>
      </c>
      <c r="E8" s="204"/>
      <c r="F8" s="204"/>
      <c r="G8" s="204"/>
      <c r="H8" s="204"/>
      <c r="I8" s="204"/>
      <c r="J8" s="204"/>
      <c r="K8" s="204"/>
      <c r="L8" s="204"/>
      <c r="M8" s="205"/>
      <c r="N8" s="206" t="s">
        <v>163</v>
      </c>
      <c r="O8" s="206"/>
      <c r="P8" s="206" t="s">
        <v>164</v>
      </c>
      <c r="Q8" s="206"/>
      <c r="R8" s="2"/>
      <c r="S8" s="2"/>
    </row>
    <row r="9" spans="1:25" ht="22.5" customHeight="1" x14ac:dyDescent="0.2">
      <c r="A9" s="201"/>
      <c r="B9" s="201"/>
      <c r="C9" s="202"/>
      <c r="D9" s="207"/>
      <c r="E9" s="208"/>
      <c r="F9" s="208"/>
      <c r="G9" s="208"/>
      <c r="H9" s="208"/>
      <c r="I9" s="208"/>
      <c r="J9" s="208"/>
      <c r="K9" s="208"/>
      <c r="L9" s="208"/>
      <c r="M9" s="209"/>
      <c r="N9" s="210" t="s">
        <v>165</v>
      </c>
      <c r="O9" s="211"/>
      <c r="P9" s="211"/>
      <c r="Q9" s="211"/>
      <c r="R9" s="2"/>
      <c r="S9" s="2"/>
    </row>
    <row r="10" spans="1:25" ht="22.5" customHeight="1" x14ac:dyDescent="0.2">
      <c r="A10" s="201"/>
      <c r="B10" s="201"/>
      <c r="C10" s="202"/>
      <c r="D10" s="207"/>
      <c r="E10" s="208"/>
      <c r="F10" s="208"/>
      <c r="G10" s="208"/>
      <c r="H10" s="208"/>
      <c r="I10" s="208"/>
      <c r="J10" s="208"/>
      <c r="K10" s="208"/>
      <c r="L10" s="208"/>
      <c r="M10" s="209"/>
      <c r="N10" s="212">
        <v>2500</v>
      </c>
      <c r="O10" s="212">
        <v>3000</v>
      </c>
      <c r="P10" s="212">
        <v>2500</v>
      </c>
      <c r="Q10" s="212">
        <v>3000</v>
      </c>
      <c r="R10" s="2"/>
      <c r="S10" s="2"/>
    </row>
    <row r="11" spans="1:25" ht="22.5" customHeight="1" x14ac:dyDescent="0.2">
      <c r="A11" s="201"/>
      <c r="B11" s="213"/>
      <c r="C11" s="214"/>
      <c r="D11" s="215"/>
      <c r="E11" s="216"/>
      <c r="F11" s="216"/>
      <c r="G11" s="216"/>
      <c r="H11" s="216"/>
      <c r="I11" s="216"/>
      <c r="J11" s="216"/>
      <c r="K11" s="216"/>
      <c r="L11" s="216"/>
      <c r="M11" s="217"/>
      <c r="N11" s="218">
        <f>(N24*2+N26+N33*2+P39*44)/2.5</f>
        <v>58.859999999999992</v>
      </c>
      <c r="O11" s="219">
        <f>(N24*2+N27+N33*2+P39*44)/2.5</f>
        <v>64.727999999999994</v>
      </c>
      <c r="P11" s="219">
        <f>(P24*2+S26+P33*2+P39*44)/2.5</f>
        <v>942.12000000000012</v>
      </c>
      <c r="Q11" s="219">
        <f>(P24*2+S27+P33*2+P39*44)/2.5</f>
        <v>1123.72</v>
      </c>
      <c r="R11" s="2"/>
      <c r="S11" s="2"/>
    </row>
    <row r="12" spans="1:25" ht="22.5" customHeight="1" x14ac:dyDescent="0.2">
      <c r="A12" s="220"/>
      <c r="B12" s="221"/>
      <c r="C12" s="221"/>
      <c r="D12" s="221"/>
      <c r="E12" s="221"/>
      <c r="F12" s="221"/>
      <c r="G12" s="221"/>
      <c r="H12" s="221"/>
      <c r="I12" s="221"/>
      <c r="J12" s="221"/>
      <c r="K12" s="222"/>
      <c r="L12" s="222"/>
      <c r="M12" s="223"/>
      <c r="N12" s="224" t="s">
        <v>166</v>
      </c>
      <c r="O12" s="206"/>
      <c r="P12" s="206"/>
      <c r="Q12" s="206"/>
      <c r="R12" s="2"/>
      <c r="S12" s="2"/>
    </row>
    <row r="13" spans="1:25" ht="22.5" customHeight="1" x14ac:dyDescent="0.2">
      <c r="A13" s="225"/>
      <c r="B13" s="226"/>
      <c r="C13" s="226"/>
      <c r="D13" s="226"/>
      <c r="E13" s="226"/>
      <c r="F13" s="226"/>
      <c r="G13" s="226"/>
      <c r="H13" s="226"/>
      <c r="I13" s="226"/>
      <c r="J13" s="226"/>
      <c r="K13" s="227"/>
      <c r="L13" s="227"/>
      <c r="M13" s="228"/>
      <c r="N13" s="206">
        <v>2500</v>
      </c>
      <c r="O13" s="206"/>
      <c r="P13" s="206">
        <v>3000</v>
      </c>
      <c r="Q13" s="206"/>
      <c r="R13" s="2"/>
      <c r="S13" s="2"/>
    </row>
    <row r="14" spans="1:25" ht="22.5" customHeight="1" x14ac:dyDescent="0.2">
      <c r="A14" s="229"/>
      <c r="B14" s="201" t="s">
        <v>167</v>
      </c>
      <c r="C14" s="230">
        <v>1.65</v>
      </c>
      <c r="D14" s="203" t="s">
        <v>168</v>
      </c>
      <c r="E14" s="204"/>
      <c r="F14" s="204"/>
      <c r="G14" s="204"/>
      <c r="H14" s="204"/>
      <c r="I14" s="204"/>
      <c r="J14" s="204"/>
      <c r="K14" s="204"/>
      <c r="L14" s="204"/>
      <c r="M14" s="205"/>
      <c r="N14" s="231">
        <f>(P22*3+P29*2+P31*2+P34+P39*27)/2.5</f>
        <v>148.50399999999999</v>
      </c>
      <c r="O14" s="231"/>
      <c r="P14" s="231">
        <f>(P22*3+P29*2+P32*2+P34+P39*27)/2.5</f>
        <v>155.43199999999999</v>
      </c>
      <c r="Q14" s="231"/>
      <c r="R14" s="2"/>
      <c r="S14" s="2"/>
    </row>
    <row r="15" spans="1:25" ht="42.75" customHeight="1" x14ac:dyDescent="0.2">
      <c r="A15" s="229"/>
      <c r="B15" s="201"/>
      <c r="C15" s="230">
        <v>2</v>
      </c>
      <c r="D15" s="215"/>
      <c r="E15" s="216"/>
      <c r="F15" s="216"/>
      <c r="G15" s="216"/>
      <c r="H15" s="216"/>
      <c r="I15" s="216"/>
      <c r="J15" s="216"/>
      <c r="K15" s="216"/>
      <c r="L15" s="216"/>
      <c r="M15" s="217"/>
      <c r="N15" s="231">
        <f>(P23*3+P29*2+P31*2+P34+P39*27)/2.5</f>
        <v>166.15599999999998</v>
      </c>
      <c r="O15" s="231"/>
      <c r="P15" s="231">
        <f>(P23*3+P29*2+P32*2+P34+P39*27)/2.5</f>
        <v>173.084</v>
      </c>
      <c r="Q15" s="231"/>
      <c r="R15" s="2"/>
      <c r="S15" s="2"/>
    </row>
    <row r="16" spans="1:25" ht="51" customHeight="1" x14ac:dyDescent="0.2">
      <c r="A16" s="232"/>
      <c r="B16" s="213" t="s">
        <v>169</v>
      </c>
      <c r="C16" s="233">
        <v>2</v>
      </c>
      <c r="D16" s="203" t="s">
        <v>170</v>
      </c>
      <c r="E16" s="204"/>
      <c r="F16" s="204"/>
      <c r="G16" s="204"/>
      <c r="H16" s="204"/>
      <c r="I16" s="204"/>
      <c r="J16" s="204"/>
      <c r="K16" s="204"/>
      <c r="L16" s="204"/>
      <c r="M16" s="205"/>
      <c r="N16" s="231">
        <f>(P22*3+P29*3+P30+P31*2+P34+P39*33)/2.5</f>
        <v>193.892</v>
      </c>
      <c r="O16" s="231"/>
      <c r="P16" s="231">
        <f>(P22*3+P29*3+P30+P32*2+P34+P39*36)/2.5</f>
        <v>201.048</v>
      </c>
      <c r="Q16" s="231"/>
      <c r="R16" s="2"/>
      <c r="S16" s="2"/>
    </row>
    <row r="17" spans="1:170" ht="44.25" customHeight="1" x14ac:dyDescent="0.2">
      <c r="A17" s="234"/>
      <c r="B17" s="235"/>
      <c r="C17" s="236">
        <v>2.4</v>
      </c>
      <c r="D17" s="215"/>
      <c r="E17" s="216"/>
      <c r="F17" s="216"/>
      <c r="G17" s="216"/>
      <c r="H17" s="216"/>
      <c r="I17" s="216"/>
      <c r="J17" s="216"/>
      <c r="K17" s="216"/>
      <c r="L17" s="216"/>
      <c r="M17" s="217"/>
      <c r="N17" s="231">
        <f>(P23*3+P29*3+P30+P31*2+S28*Belarus+P36*2+P39*39)/2.5</f>
        <v>270.668272</v>
      </c>
      <c r="O17" s="231"/>
      <c r="P17" s="231">
        <f>(P23*3+P29*3+P30+P32*2+S28*Belarus+P36*2+P39*43)/2.5</f>
        <v>277.90027199999997</v>
      </c>
      <c r="Q17" s="231"/>
      <c r="R17" s="2"/>
      <c r="S17" s="2"/>
    </row>
    <row r="18" spans="1:170" ht="22.5" customHeight="1" x14ac:dyDescent="0.2">
      <c r="A18" s="237"/>
      <c r="B18" s="238"/>
      <c r="C18" s="239"/>
      <c r="D18" s="240"/>
      <c r="E18" s="240"/>
      <c r="F18" s="240"/>
      <c r="G18" s="240"/>
      <c r="H18" s="241"/>
      <c r="I18" s="241"/>
      <c r="J18" s="241"/>
      <c r="K18" s="241"/>
      <c r="L18" s="241"/>
      <c r="M18" s="241"/>
      <c r="N18" s="241"/>
      <c r="O18" s="241"/>
      <c r="P18" s="242"/>
    </row>
    <row r="19" spans="1:170" s="2" customFormat="1" ht="21.75" customHeight="1" x14ac:dyDescent="0.2">
      <c r="A19" s="243" t="s">
        <v>171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  <c r="BB19" s="244"/>
      <c r="BC19" s="244"/>
      <c r="BD19" s="244"/>
      <c r="BE19" s="244"/>
      <c r="BF19" s="244"/>
      <c r="BG19" s="244"/>
      <c r="BH19" s="244"/>
      <c r="BI19" s="244"/>
      <c r="BJ19" s="244"/>
      <c r="BK19" s="244"/>
      <c r="BL19" s="244"/>
      <c r="BM19" s="244"/>
      <c r="BN19" s="244"/>
      <c r="BO19" s="244"/>
      <c r="BP19" s="244"/>
      <c r="BQ19" s="244"/>
      <c r="BR19" s="244"/>
      <c r="BS19" s="244"/>
      <c r="BT19" s="244"/>
      <c r="BU19" s="244"/>
      <c r="BV19" s="244"/>
      <c r="BW19" s="244"/>
      <c r="BX19" s="244"/>
      <c r="BY19" s="244"/>
      <c r="BZ19" s="244"/>
      <c r="CA19" s="244"/>
      <c r="CB19" s="244"/>
      <c r="CC19" s="244"/>
      <c r="CD19" s="244"/>
      <c r="CE19" s="244"/>
      <c r="CF19" s="244"/>
      <c r="CG19" s="244"/>
      <c r="CH19" s="244"/>
      <c r="CI19" s="244"/>
      <c r="CJ19" s="244"/>
      <c r="CK19" s="244"/>
      <c r="CL19" s="244"/>
      <c r="CM19" s="244"/>
      <c r="CN19" s="244"/>
      <c r="CO19" s="244"/>
      <c r="CP19" s="244"/>
      <c r="CQ19" s="244"/>
      <c r="CR19" s="244"/>
      <c r="CS19" s="244"/>
      <c r="CT19" s="244"/>
      <c r="CU19" s="244"/>
      <c r="CV19" s="244"/>
      <c r="CW19" s="244"/>
      <c r="CX19" s="244"/>
      <c r="CY19" s="244"/>
      <c r="CZ19" s="244"/>
      <c r="DA19" s="244"/>
      <c r="DB19" s="244"/>
      <c r="DC19" s="244"/>
      <c r="DD19" s="244"/>
      <c r="DE19" s="244"/>
      <c r="DF19" s="244"/>
      <c r="DG19" s="244"/>
      <c r="DH19" s="244"/>
      <c r="DI19" s="244"/>
      <c r="DJ19" s="244"/>
      <c r="DK19" s="244"/>
      <c r="DL19" s="244"/>
      <c r="DM19" s="244"/>
      <c r="DN19" s="244"/>
      <c r="DO19" s="244"/>
      <c r="DP19" s="244"/>
      <c r="DQ19" s="244"/>
      <c r="DR19" s="244"/>
      <c r="DS19" s="244"/>
      <c r="DT19" s="244"/>
      <c r="DU19" s="244"/>
      <c r="DV19" s="244"/>
      <c r="DW19" s="244"/>
      <c r="DX19" s="244"/>
      <c r="DY19" s="244"/>
      <c r="DZ19" s="244"/>
      <c r="EA19" s="244"/>
      <c r="EB19" s="244"/>
      <c r="EC19" s="244"/>
      <c r="ED19" s="244"/>
      <c r="EE19" s="244"/>
      <c r="EF19" s="244"/>
      <c r="EG19" s="244"/>
      <c r="EH19" s="244"/>
      <c r="EI19" s="244"/>
      <c r="EJ19" s="244"/>
      <c r="EK19" s="244"/>
      <c r="EL19" s="244"/>
      <c r="EM19" s="244"/>
      <c r="EN19" s="244"/>
      <c r="EO19" s="244"/>
      <c r="EP19" s="244"/>
      <c r="EQ19" s="244"/>
      <c r="ER19" s="244"/>
      <c r="ES19" s="244"/>
      <c r="ET19" s="244"/>
      <c r="EU19" s="244"/>
      <c r="EV19" s="244"/>
      <c r="EW19" s="244"/>
      <c r="EX19" s="244"/>
      <c r="EY19" s="244"/>
      <c r="EZ19" s="244"/>
      <c r="FA19" s="244"/>
      <c r="FB19" s="244"/>
      <c r="FC19" s="244"/>
      <c r="FD19" s="244"/>
      <c r="FE19" s="244"/>
      <c r="FF19" s="244"/>
      <c r="FG19" s="244"/>
      <c r="FH19" s="244"/>
      <c r="FI19" s="244"/>
      <c r="FJ19" s="244"/>
      <c r="FK19" s="244"/>
      <c r="FL19" s="244"/>
      <c r="FM19" s="244"/>
      <c r="FN19" s="244"/>
    </row>
    <row r="20" spans="1:170" s="2" customFormat="1" ht="43.5" customHeight="1" x14ac:dyDescent="0.2">
      <c r="A20" s="41" t="s">
        <v>3</v>
      </c>
      <c r="B20" s="41" t="s">
        <v>4</v>
      </c>
      <c r="C20" s="41"/>
      <c r="D20" s="41" t="s">
        <v>172</v>
      </c>
      <c r="E20" s="41" t="s">
        <v>173</v>
      </c>
      <c r="F20" s="41" t="s">
        <v>66</v>
      </c>
      <c r="G20" s="190" t="s">
        <v>174</v>
      </c>
      <c r="H20" s="191"/>
      <c r="I20" s="191"/>
      <c r="J20" s="191"/>
      <c r="K20" s="245"/>
      <c r="L20" s="246"/>
      <c r="M20" s="41" t="s">
        <v>175</v>
      </c>
      <c r="N20" s="193" t="s">
        <v>176</v>
      </c>
      <c r="O20" s="194"/>
      <c r="P20" s="194"/>
      <c r="Q20" s="195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244"/>
      <c r="BA20" s="244"/>
      <c r="BB20" s="244"/>
      <c r="BC20" s="244"/>
      <c r="BD20" s="244"/>
      <c r="BE20" s="244"/>
      <c r="BF20" s="244"/>
      <c r="BG20" s="244"/>
      <c r="BH20" s="244"/>
      <c r="BI20" s="244"/>
      <c r="BJ20" s="244"/>
      <c r="BK20" s="244"/>
      <c r="BL20" s="244"/>
      <c r="BM20" s="244"/>
      <c r="BN20" s="244"/>
      <c r="BO20" s="244"/>
      <c r="BP20" s="244"/>
      <c r="BQ20" s="244"/>
      <c r="BR20" s="244"/>
      <c r="BS20" s="244"/>
      <c r="BT20" s="244"/>
      <c r="BU20" s="244"/>
      <c r="BV20" s="244"/>
      <c r="BW20" s="244"/>
      <c r="BX20" s="244"/>
      <c r="BY20" s="244"/>
      <c r="BZ20" s="244"/>
      <c r="CA20" s="244"/>
      <c r="CB20" s="244"/>
      <c r="CC20" s="244"/>
      <c r="CD20" s="244"/>
      <c r="CE20" s="244"/>
      <c r="CF20" s="244"/>
      <c r="CG20" s="244"/>
      <c r="CH20" s="244"/>
      <c r="CI20" s="244"/>
      <c r="CJ20" s="244"/>
      <c r="CK20" s="244"/>
      <c r="CL20" s="244"/>
      <c r="CM20" s="244"/>
      <c r="CN20" s="244"/>
      <c r="CO20" s="244"/>
      <c r="CP20" s="244"/>
      <c r="CQ20" s="244"/>
      <c r="CR20" s="244"/>
      <c r="CS20" s="244"/>
      <c r="CT20" s="244"/>
      <c r="CU20" s="244"/>
      <c r="CV20" s="244"/>
      <c r="CW20" s="244"/>
      <c r="CX20" s="244"/>
      <c r="CY20" s="244"/>
      <c r="CZ20" s="244"/>
      <c r="DA20" s="244"/>
      <c r="DB20" s="244"/>
      <c r="DC20" s="244"/>
      <c r="DD20" s="244"/>
      <c r="DE20" s="244"/>
      <c r="DF20" s="244"/>
      <c r="DG20" s="244"/>
      <c r="DH20" s="244"/>
      <c r="DI20" s="244"/>
      <c r="DJ20" s="244"/>
      <c r="DK20" s="244"/>
      <c r="DL20" s="244"/>
      <c r="DM20" s="244"/>
      <c r="DN20" s="244"/>
      <c r="DO20" s="244"/>
      <c r="DP20" s="244"/>
      <c r="DQ20" s="244"/>
      <c r="DR20" s="244"/>
      <c r="DS20" s="244"/>
      <c r="DT20" s="244"/>
      <c r="DU20" s="244"/>
      <c r="DV20" s="244"/>
      <c r="DW20" s="244"/>
      <c r="DX20" s="244"/>
      <c r="DY20" s="244"/>
      <c r="DZ20" s="244"/>
      <c r="EA20" s="244"/>
      <c r="EB20" s="244"/>
      <c r="EC20" s="244"/>
      <c r="ED20" s="244"/>
      <c r="EE20" s="244"/>
      <c r="EF20" s="244"/>
      <c r="EG20" s="244"/>
      <c r="EH20" s="244"/>
      <c r="EI20" s="244"/>
      <c r="EJ20" s="244"/>
      <c r="EK20" s="244"/>
      <c r="EL20" s="244"/>
      <c r="EM20" s="244"/>
      <c r="EN20" s="244"/>
      <c r="EO20" s="244"/>
      <c r="EP20" s="244"/>
      <c r="EQ20" s="244"/>
      <c r="ER20" s="244"/>
      <c r="ES20" s="244"/>
      <c r="ET20" s="244"/>
      <c r="EU20" s="244"/>
      <c r="EV20" s="244"/>
      <c r="EW20" s="244"/>
      <c r="EX20" s="244"/>
      <c r="EY20" s="244"/>
      <c r="EZ20" s="244"/>
      <c r="FA20" s="244"/>
      <c r="FB20" s="244"/>
      <c r="FC20" s="244"/>
      <c r="FD20" s="244"/>
      <c r="FE20" s="244"/>
      <c r="FF20" s="244"/>
      <c r="FG20" s="244"/>
      <c r="FH20" s="244"/>
      <c r="FI20" s="244"/>
      <c r="FJ20" s="244"/>
      <c r="FK20" s="244"/>
      <c r="FL20" s="244"/>
      <c r="FM20" s="244"/>
      <c r="FN20" s="244"/>
    </row>
    <row r="21" spans="1:170" s="2" customFormat="1" ht="50.1" customHeight="1" x14ac:dyDescent="0.2">
      <c r="A21" s="41"/>
      <c r="B21" s="41"/>
      <c r="C21" s="41"/>
      <c r="D21" s="41"/>
      <c r="E21" s="41"/>
      <c r="F21" s="41"/>
      <c r="G21" s="198"/>
      <c r="H21" s="199"/>
      <c r="I21" s="199"/>
      <c r="J21" s="199"/>
      <c r="K21" s="247"/>
      <c r="L21" s="248"/>
      <c r="M21" s="41"/>
      <c r="N21" s="41" t="s">
        <v>163</v>
      </c>
      <c r="O21" s="41"/>
      <c r="P21" s="41" t="s">
        <v>164</v>
      </c>
      <c r="Q21" s="41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4"/>
      <c r="BA21" s="244"/>
      <c r="BB21" s="244"/>
      <c r="BC21" s="244"/>
      <c r="BD21" s="244"/>
      <c r="BE21" s="244"/>
      <c r="BF21" s="244"/>
      <c r="BG21" s="244"/>
      <c r="BH21" s="244"/>
      <c r="BI21" s="244"/>
      <c r="BJ21" s="244"/>
      <c r="BK21" s="244"/>
      <c r="BL21" s="244"/>
      <c r="BM21" s="244"/>
      <c r="BN21" s="244"/>
      <c r="BO21" s="244"/>
      <c r="BP21" s="244"/>
      <c r="BQ21" s="244"/>
      <c r="BR21" s="244"/>
      <c r="BS21" s="244"/>
      <c r="BT21" s="244"/>
      <c r="BU21" s="244"/>
      <c r="BV21" s="244"/>
      <c r="BW21" s="244"/>
      <c r="BX21" s="244"/>
      <c r="BY21" s="244"/>
      <c r="BZ21" s="244"/>
      <c r="CA21" s="244"/>
      <c r="CB21" s="244"/>
      <c r="CC21" s="244"/>
      <c r="CD21" s="244"/>
      <c r="CE21" s="244"/>
      <c r="CF21" s="244"/>
      <c r="CG21" s="244"/>
      <c r="CH21" s="244"/>
      <c r="CI21" s="244"/>
      <c r="CJ21" s="244"/>
      <c r="CK21" s="244"/>
      <c r="CL21" s="244"/>
      <c r="CM21" s="244"/>
      <c r="CN21" s="244"/>
      <c r="CO21" s="244"/>
      <c r="CP21" s="244"/>
      <c r="CQ21" s="244"/>
      <c r="CR21" s="244"/>
      <c r="CS21" s="244"/>
      <c r="CT21" s="244"/>
      <c r="CU21" s="244"/>
      <c r="CV21" s="244"/>
      <c r="CW21" s="244"/>
      <c r="CX21" s="244"/>
      <c r="CY21" s="244"/>
      <c r="CZ21" s="244"/>
      <c r="DA21" s="244"/>
      <c r="DB21" s="244"/>
      <c r="DC21" s="244"/>
      <c r="DD21" s="244"/>
      <c r="DE21" s="244"/>
      <c r="DF21" s="244"/>
      <c r="DG21" s="244"/>
      <c r="DH21" s="244"/>
      <c r="DI21" s="244"/>
      <c r="DJ21" s="244"/>
      <c r="DK21" s="244"/>
      <c r="DL21" s="244"/>
      <c r="DM21" s="244"/>
      <c r="DN21" s="244"/>
      <c r="DO21" s="244"/>
      <c r="DP21" s="244"/>
      <c r="DQ21" s="244"/>
      <c r="DR21" s="244"/>
      <c r="DS21" s="244"/>
      <c r="DT21" s="244"/>
      <c r="DU21" s="244"/>
      <c r="DV21" s="244"/>
      <c r="DW21" s="244"/>
      <c r="DX21" s="244"/>
      <c r="DY21" s="244"/>
      <c r="DZ21" s="244"/>
      <c r="EA21" s="244"/>
      <c r="EB21" s="244"/>
      <c r="EC21" s="244"/>
      <c r="ED21" s="244"/>
      <c r="EE21" s="244"/>
      <c r="EF21" s="244"/>
      <c r="EG21" s="244"/>
      <c r="EH21" s="244"/>
      <c r="EI21" s="244"/>
      <c r="EJ21" s="244"/>
      <c r="EK21" s="244"/>
      <c r="EL21" s="244"/>
      <c r="EM21" s="244"/>
      <c r="EN21" s="244"/>
      <c r="EO21" s="244"/>
      <c r="EP21" s="244"/>
      <c r="EQ21" s="244"/>
      <c r="ER21" s="244"/>
      <c r="ES21" s="244"/>
      <c r="ET21" s="244"/>
      <c r="EU21" s="244"/>
      <c r="EV21" s="244"/>
      <c r="EW21" s="244"/>
      <c r="EX21" s="244"/>
      <c r="EY21" s="244"/>
      <c r="EZ21" s="244"/>
      <c r="FA21" s="244"/>
      <c r="FB21" s="244"/>
      <c r="FC21" s="244"/>
      <c r="FD21" s="244"/>
      <c r="FE21" s="244"/>
      <c r="FF21" s="244"/>
      <c r="FG21" s="244"/>
      <c r="FH21" s="244"/>
      <c r="FI21" s="244"/>
      <c r="FJ21" s="244"/>
      <c r="FK21" s="244"/>
      <c r="FL21" s="244"/>
      <c r="FM21" s="244"/>
      <c r="FN21" s="244"/>
    </row>
    <row r="22" spans="1:170" s="2" customFormat="1" ht="43.5" customHeight="1" x14ac:dyDescent="0.2">
      <c r="A22" s="249"/>
      <c r="B22" s="201" t="s">
        <v>177</v>
      </c>
      <c r="C22" s="201"/>
      <c r="D22" s="250" t="s">
        <v>178</v>
      </c>
      <c r="E22" s="250">
        <v>100</v>
      </c>
      <c r="F22" s="251">
        <v>5.9</v>
      </c>
      <c r="G22" s="251" t="s">
        <v>17</v>
      </c>
      <c r="H22" s="251" t="s">
        <v>31</v>
      </c>
      <c r="I22" s="251" t="s">
        <v>35</v>
      </c>
      <c r="J22" s="251" t="s">
        <v>179</v>
      </c>
      <c r="K22" s="251" t="s">
        <v>180</v>
      </c>
      <c r="L22" s="251" t="s">
        <v>181</v>
      </c>
      <c r="M22" s="252">
        <v>0.5</v>
      </c>
      <c r="N22" s="210" t="s">
        <v>17</v>
      </c>
      <c r="O22" s="210"/>
      <c r="P22" s="253">
        <f>ROUND(S22*Belarus*(1-B50),2)</f>
        <v>63.59</v>
      </c>
      <c r="Q22" s="253"/>
      <c r="R22" s="254"/>
      <c r="S22" s="255">
        <v>1704</v>
      </c>
      <c r="T22" s="255"/>
      <c r="U22" s="255"/>
      <c r="V22" s="255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  <c r="BB22" s="244"/>
      <c r="BC22" s="244"/>
      <c r="BD22" s="244"/>
      <c r="BE22" s="244"/>
      <c r="BF22" s="244"/>
      <c r="BG22" s="244"/>
      <c r="BH22" s="244"/>
      <c r="BI22" s="244"/>
      <c r="BJ22" s="244"/>
      <c r="BK22" s="244"/>
      <c r="BL22" s="244"/>
      <c r="BM22" s="244"/>
      <c r="BN22" s="244"/>
      <c r="BO22" s="244"/>
      <c r="BP22" s="244"/>
      <c r="BQ22" s="244"/>
      <c r="BR22" s="244"/>
      <c r="BS22" s="244"/>
      <c r="BT22" s="244"/>
      <c r="BU22" s="244"/>
      <c r="BV22" s="244"/>
      <c r="BW22" s="244"/>
      <c r="BX22" s="244"/>
      <c r="BY22" s="244"/>
      <c r="BZ22" s="244"/>
      <c r="CA22" s="244"/>
      <c r="CB22" s="244"/>
      <c r="CC22" s="244"/>
      <c r="CD22" s="244"/>
      <c r="CE22" s="244"/>
      <c r="CF22" s="244"/>
      <c r="CG22" s="244"/>
      <c r="CH22" s="244"/>
      <c r="CI22" s="244"/>
      <c r="CJ22" s="244"/>
      <c r="CK22" s="244"/>
      <c r="CL22" s="244"/>
      <c r="CM22" s="244"/>
      <c r="CN22" s="244"/>
      <c r="CO22" s="244"/>
      <c r="CP22" s="244"/>
      <c r="CQ22" s="244"/>
      <c r="CR22" s="244"/>
      <c r="CS22" s="244"/>
      <c r="CT22" s="244"/>
      <c r="CU22" s="244"/>
      <c r="CV22" s="244"/>
      <c r="CW22" s="244"/>
      <c r="CX22" s="244"/>
      <c r="CY22" s="244"/>
      <c r="CZ22" s="244"/>
      <c r="DA22" s="244"/>
      <c r="DB22" s="244"/>
      <c r="DC22" s="244"/>
      <c r="DD22" s="244"/>
      <c r="DE22" s="244"/>
      <c r="DF22" s="244"/>
      <c r="DG22" s="244"/>
      <c r="DH22" s="244"/>
      <c r="DI22" s="244"/>
      <c r="DJ22" s="244"/>
      <c r="DK22" s="244"/>
      <c r="DL22" s="244"/>
      <c r="DM22" s="244"/>
      <c r="DN22" s="244"/>
      <c r="DO22" s="244"/>
      <c r="DP22" s="244"/>
      <c r="DQ22" s="244"/>
      <c r="DR22" s="244"/>
      <c r="DS22" s="244"/>
      <c r="DT22" s="244"/>
      <c r="DU22" s="244"/>
      <c r="DV22" s="244"/>
      <c r="DW22" s="244"/>
      <c r="DX22" s="244"/>
      <c r="DY22" s="244"/>
      <c r="DZ22" s="244"/>
      <c r="EA22" s="244"/>
      <c r="EB22" s="244"/>
      <c r="EC22" s="244"/>
      <c r="ED22" s="244"/>
      <c r="EE22" s="244"/>
      <c r="EF22" s="244"/>
      <c r="EG22" s="244"/>
      <c r="EH22" s="244"/>
      <c r="EI22" s="244"/>
      <c r="EJ22" s="244"/>
      <c r="EK22" s="244"/>
      <c r="EL22" s="244"/>
      <c r="EM22" s="244"/>
      <c r="EN22" s="244"/>
      <c r="EO22" s="244"/>
      <c r="EP22" s="244"/>
      <c r="EQ22" s="244"/>
      <c r="ER22" s="244"/>
      <c r="ES22" s="244"/>
      <c r="ET22" s="244"/>
      <c r="EU22" s="244"/>
      <c r="EV22" s="244"/>
      <c r="EW22" s="244"/>
      <c r="EX22" s="244"/>
      <c r="EY22" s="244"/>
      <c r="EZ22" s="244"/>
      <c r="FA22" s="244"/>
      <c r="FB22" s="244"/>
      <c r="FC22" s="244"/>
      <c r="FD22" s="244"/>
      <c r="FE22" s="244"/>
      <c r="FF22" s="244"/>
      <c r="FG22" s="244"/>
      <c r="FH22" s="244"/>
      <c r="FI22" s="244"/>
      <c r="FJ22" s="244"/>
      <c r="FK22" s="244"/>
      <c r="FL22" s="244"/>
      <c r="FM22" s="244"/>
      <c r="FN22" s="244"/>
    </row>
    <row r="23" spans="1:170" s="2" customFormat="1" ht="43.5" customHeight="1" x14ac:dyDescent="0.2">
      <c r="A23" s="249"/>
      <c r="B23" s="201"/>
      <c r="C23" s="201"/>
      <c r="D23" s="256" t="s">
        <v>182</v>
      </c>
      <c r="E23" s="256">
        <v>100</v>
      </c>
      <c r="F23" s="257">
        <v>7.3</v>
      </c>
      <c r="G23" s="257" t="s">
        <v>17</v>
      </c>
      <c r="H23" s="257" t="s">
        <v>31</v>
      </c>
      <c r="I23" s="257" t="s">
        <v>35</v>
      </c>
      <c r="J23" s="257" t="s">
        <v>179</v>
      </c>
      <c r="K23" s="257" t="s">
        <v>180</v>
      </c>
      <c r="L23" s="257" t="s">
        <v>181</v>
      </c>
      <c r="M23" s="258"/>
      <c r="N23" s="253" t="s">
        <v>17</v>
      </c>
      <c r="O23" s="253"/>
      <c r="P23" s="253">
        <f>ROUND(S23*Belarus*(1-B50),2)</f>
        <v>78.3</v>
      </c>
      <c r="Q23" s="253"/>
      <c r="R23" s="254"/>
      <c r="S23" s="255">
        <v>2098</v>
      </c>
      <c r="T23" s="255"/>
      <c r="U23" s="255"/>
      <c r="V23" s="255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  <c r="BB23" s="244"/>
      <c r="BC23" s="244"/>
      <c r="BD23" s="244"/>
      <c r="BE23" s="244"/>
      <c r="BF23" s="244"/>
      <c r="BG23" s="244"/>
      <c r="BH23" s="244"/>
      <c r="BI23" s="244"/>
      <c r="BJ23" s="244"/>
      <c r="BK23" s="244"/>
      <c r="BL23" s="244"/>
      <c r="BM23" s="244"/>
      <c r="BN23" s="244"/>
      <c r="BO23" s="244"/>
      <c r="BP23" s="244"/>
      <c r="BQ23" s="244"/>
      <c r="BR23" s="244"/>
      <c r="BS23" s="244"/>
      <c r="BT23" s="244"/>
      <c r="BU23" s="244"/>
      <c r="BV23" s="244"/>
      <c r="BW23" s="244"/>
      <c r="BX23" s="244"/>
      <c r="BY23" s="244"/>
      <c r="BZ23" s="244"/>
      <c r="CA23" s="244"/>
      <c r="CB23" s="244"/>
      <c r="CC23" s="244"/>
      <c r="CD23" s="244"/>
      <c r="CE23" s="244"/>
      <c r="CF23" s="244"/>
      <c r="CG23" s="244"/>
      <c r="CH23" s="244"/>
      <c r="CI23" s="244"/>
      <c r="CJ23" s="244"/>
      <c r="CK23" s="244"/>
      <c r="CL23" s="244"/>
      <c r="CM23" s="244"/>
      <c r="CN23" s="244"/>
      <c r="CO23" s="244"/>
      <c r="CP23" s="244"/>
      <c r="CQ23" s="244"/>
      <c r="CR23" s="244"/>
      <c r="CS23" s="244"/>
      <c r="CT23" s="244"/>
      <c r="CU23" s="244"/>
      <c r="CV23" s="244"/>
      <c r="CW23" s="244"/>
      <c r="CX23" s="244"/>
      <c r="CY23" s="244"/>
      <c r="CZ23" s="244"/>
      <c r="DA23" s="244"/>
      <c r="DB23" s="244"/>
      <c r="DC23" s="244"/>
      <c r="DD23" s="244"/>
      <c r="DE23" s="244"/>
      <c r="DF23" s="244"/>
      <c r="DG23" s="244"/>
      <c r="DH23" s="244"/>
      <c r="DI23" s="244"/>
      <c r="DJ23" s="244"/>
      <c r="DK23" s="244"/>
      <c r="DL23" s="244"/>
      <c r="DM23" s="244"/>
      <c r="DN23" s="244"/>
      <c r="DO23" s="244"/>
      <c r="DP23" s="244"/>
      <c r="DQ23" s="244"/>
      <c r="DR23" s="244"/>
      <c r="DS23" s="244"/>
      <c r="DT23" s="244"/>
      <c r="DU23" s="244"/>
      <c r="DV23" s="244"/>
      <c r="DW23" s="244"/>
      <c r="DX23" s="244"/>
      <c r="DY23" s="244"/>
      <c r="DZ23" s="244"/>
      <c r="EA23" s="244"/>
      <c r="EB23" s="244"/>
      <c r="EC23" s="244"/>
      <c r="ED23" s="244"/>
      <c r="EE23" s="244"/>
      <c r="EF23" s="244"/>
      <c r="EG23" s="244"/>
      <c r="EH23" s="244"/>
      <c r="EI23" s="244"/>
      <c r="EJ23" s="244"/>
      <c r="EK23" s="244"/>
      <c r="EL23" s="244"/>
      <c r="EM23" s="244"/>
      <c r="EN23" s="244"/>
      <c r="EO23" s="244"/>
      <c r="EP23" s="244"/>
      <c r="EQ23" s="244"/>
      <c r="ER23" s="244"/>
      <c r="ES23" s="244"/>
      <c r="ET23" s="244"/>
      <c r="EU23" s="244"/>
      <c r="EV23" s="244"/>
      <c r="EW23" s="244"/>
      <c r="EX23" s="244"/>
      <c r="EY23" s="244"/>
      <c r="EZ23" s="244"/>
      <c r="FA23" s="244"/>
      <c r="FB23" s="244"/>
      <c r="FC23" s="244"/>
      <c r="FD23" s="244"/>
      <c r="FE23" s="244"/>
      <c r="FF23" s="244"/>
      <c r="FG23" s="244"/>
      <c r="FH23" s="244"/>
      <c r="FI23" s="244"/>
      <c r="FJ23" s="244"/>
      <c r="FK23" s="244"/>
      <c r="FL23" s="244"/>
      <c r="FM23" s="244"/>
      <c r="FN23" s="244"/>
    </row>
    <row r="24" spans="1:170" s="2" customFormat="1" ht="43.5" customHeight="1" x14ac:dyDescent="0.2">
      <c r="A24" s="232"/>
      <c r="B24" s="259" t="s">
        <v>183</v>
      </c>
      <c r="C24" s="246"/>
      <c r="D24" s="250" t="s">
        <v>184</v>
      </c>
      <c r="E24" s="250">
        <v>180</v>
      </c>
      <c r="F24" s="251">
        <v>2.4500000000000002</v>
      </c>
      <c r="G24" s="251" t="s">
        <v>185</v>
      </c>
      <c r="H24" s="251" t="s">
        <v>31</v>
      </c>
      <c r="I24" s="251" t="s">
        <v>35</v>
      </c>
      <c r="J24" s="251" t="s">
        <v>179</v>
      </c>
      <c r="K24" s="251" t="s">
        <v>17</v>
      </c>
      <c r="L24" s="251" t="s">
        <v>17</v>
      </c>
      <c r="M24" s="260">
        <v>1</v>
      </c>
      <c r="N24" s="253">
        <f>ROUND(R24*Belarus*(1-B50),2)</f>
        <v>27.17</v>
      </c>
      <c r="O24" s="253"/>
      <c r="P24" s="253">
        <f>ROUND(S24*Belarus*(1-B50),2)</f>
        <v>31.57</v>
      </c>
      <c r="Q24" s="253"/>
      <c r="R24" s="255">
        <v>728</v>
      </c>
      <c r="S24" s="255">
        <v>846</v>
      </c>
      <c r="T24" s="255"/>
      <c r="U24" s="255"/>
      <c r="V24" s="255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244"/>
      <c r="BC24" s="244"/>
      <c r="BD24" s="244"/>
      <c r="BE24" s="244"/>
      <c r="BF24" s="244"/>
      <c r="BG24" s="244"/>
      <c r="BH24" s="244"/>
      <c r="BI24" s="244"/>
      <c r="BJ24" s="244"/>
      <c r="BK24" s="244"/>
      <c r="BL24" s="244"/>
      <c r="BM24" s="244"/>
      <c r="BN24" s="244"/>
      <c r="BO24" s="244"/>
      <c r="BP24" s="244"/>
      <c r="BQ24" s="244"/>
      <c r="BR24" s="244"/>
      <c r="BS24" s="244"/>
      <c r="BT24" s="244"/>
      <c r="BU24" s="244"/>
      <c r="BV24" s="244"/>
      <c r="BW24" s="244"/>
      <c r="BX24" s="244"/>
      <c r="BY24" s="244"/>
      <c r="BZ24" s="244"/>
      <c r="CA24" s="244"/>
      <c r="CB24" s="244"/>
      <c r="CC24" s="244"/>
      <c r="CD24" s="244"/>
      <c r="CE24" s="244"/>
      <c r="CF24" s="244"/>
      <c r="CG24" s="244"/>
      <c r="CH24" s="244"/>
      <c r="CI24" s="244"/>
      <c r="CJ24" s="244"/>
      <c r="CK24" s="244"/>
      <c r="CL24" s="244"/>
      <c r="CM24" s="244"/>
      <c r="CN24" s="244"/>
      <c r="CO24" s="244"/>
      <c r="CP24" s="244"/>
      <c r="CQ24" s="244"/>
      <c r="CR24" s="244"/>
      <c r="CS24" s="244"/>
      <c r="CT24" s="244"/>
      <c r="CU24" s="244"/>
      <c r="CV24" s="244"/>
      <c r="CW24" s="244"/>
      <c r="CX24" s="244"/>
      <c r="CY24" s="244"/>
      <c r="CZ24" s="244"/>
      <c r="DA24" s="244"/>
      <c r="DB24" s="244"/>
      <c r="DC24" s="244"/>
      <c r="DD24" s="244"/>
      <c r="DE24" s="244"/>
      <c r="DF24" s="244"/>
      <c r="DG24" s="244"/>
      <c r="DH24" s="244"/>
      <c r="DI24" s="244"/>
      <c r="DJ24" s="244"/>
      <c r="DK24" s="244"/>
      <c r="DL24" s="244"/>
      <c r="DM24" s="244"/>
      <c r="DN24" s="244"/>
      <c r="DO24" s="244"/>
      <c r="DP24" s="244"/>
      <c r="DQ24" s="244"/>
      <c r="DR24" s="244"/>
      <c r="DS24" s="244"/>
      <c r="DT24" s="244"/>
      <c r="DU24" s="244"/>
      <c r="DV24" s="244"/>
      <c r="DW24" s="244"/>
      <c r="DX24" s="244"/>
      <c r="DY24" s="244"/>
      <c r="DZ24" s="244"/>
      <c r="EA24" s="244"/>
      <c r="EB24" s="244"/>
      <c r="EC24" s="244"/>
      <c r="ED24" s="244"/>
      <c r="EE24" s="244"/>
      <c r="EF24" s="244"/>
      <c r="EG24" s="244"/>
      <c r="EH24" s="244"/>
      <c r="EI24" s="244"/>
      <c r="EJ24" s="244"/>
      <c r="EK24" s="244"/>
      <c r="EL24" s="244"/>
      <c r="EM24" s="244"/>
      <c r="EN24" s="244"/>
      <c r="EO24" s="244"/>
      <c r="EP24" s="244"/>
      <c r="EQ24" s="244"/>
      <c r="ER24" s="244"/>
      <c r="ES24" s="244"/>
      <c r="ET24" s="244"/>
      <c r="EU24" s="244"/>
      <c r="EV24" s="244"/>
      <c r="EW24" s="244"/>
      <c r="EX24" s="244"/>
      <c r="EY24" s="244"/>
      <c r="EZ24" s="244"/>
      <c r="FA24" s="244"/>
      <c r="FB24" s="244"/>
      <c r="FC24" s="244"/>
      <c r="FD24" s="244"/>
      <c r="FE24" s="244"/>
      <c r="FF24" s="244"/>
      <c r="FG24" s="244"/>
      <c r="FH24" s="244"/>
      <c r="FI24" s="244"/>
      <c r="FJ24" s="244"/>
      <c r="FK24" s="244"/>
      <c r="FL24" s="244"/>
      <c r="FM24" s="244"/>
      <c r="FN24" s="244"/>
    </row>
    <row r="25" spans="1:170" s="2" customFormat="1" ht="43.5" customHeight="1" x14ac:dyDescent="0.2">
      <c r="A25" s="234"/>
      <c r="B25" s="261"/>
      <c r="C25" s="248"/>
      <c r="D25" s="256" t="s">
        <v>186</v>
      </c>
      <c r="E25" s="256">
        <v>180</v>
      </c>
      <c r="F25" s="257">
        <v>2.94</v>
      </c>
      <c r="G25" s="257" t="s">
        <v>30</v>
      </c>
      <c r="H25" s="257" t="s">
        <v>17</v>
      </c>
      <c r="I25" s="257" t="s">
        <v>17</v>
      </c>
      <c r="J25" s="257" t="s">
        <v>17</v>
      </c>
      <c r="K25" s="257" t="s">
        <v>17</v>
      </c>
      <c r="L25" s="257" t="s">
        <v>17</v>
      </c>
      <c r="M25" s="262"/>
      <c r="N25" s="253">
        <f>ROUND(R25*Belarus*(1-B50),2)</f>
        <v>32.58</v>
      </c>
      <c r="O25" s="253"/>
      <c r="P25" s="253">
        <f>ROUND(S25*Belarus*(1-B50),2)</f>
        <v>37.92</v>
      </c>
      <c r="Q25" s="253"/>
      <c r="R25" s="255">
        <v>873</v>
      </c>
      <c r="S25" s="255">
        <v>1016</v>
      </c>
      <c r="T25" s="255"/>
      <c r="U25" s="255"/>
      <c r="V25" s="255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  <c r="BG25" s="244"/>
      <c r="BH25" s="244"/>
      <c r="BI25" s="244"/>
      <c r="BJ25" s="244"/>
      <c r="BK25" s="244"/>
      <c r="BL25" s="244"/>
      <c r="BM25" s="244"/>
      <c r="BN25" s="244"/>
      <c r="BO25" s="244"/>
      <c r="BP25" s="244"/>
      <c r="BQ25" s="244"/>
      <c r="BR25" s="244"/>
      <c r="BS25" s="244"/>
      <c r="BT25" s="244"/>
      <c r="BU25" s="244"/>
      <c r="BV25" s="244"/>
      <c r="BW25" s="244"/>
      <c r="BX25" s="244"/>
      <c r="BY25" s="244"/>
      <c r="BZ25" s="244"/>
      <c r="CA25" s="244"/>
      <c r="CB25" s="244"/>
      <c r="CC25" s="244"/>
      <c r="CD25" s="244"/>
      <c r="CE25" s="244"/>
      <c r="CF25" s="244"/>
      <c r="CG25" s="244"/>
      <c r="CH25" s="244"/>
      <c r="CI25" s="244"/>
      <c r="CJ25" s="244"/>
      <c r="CK25" s="244"/>
      <c r="CL25" s="244"/>
      <c r="CM25" s="244"/>
      <c r="CN25" s="244"/>
      <c r="CO25" s="244"/>
      <c r="CP25" s="244"/>
      <c r="CQ25" s="244"/>
      <c r="CR25" s="244"/>
      <c r="CS25" s="244"/>
      <c r="CT25" s="244"/>
      <c r="CU25" s="244"/>
      <c r="CV25" s="244"/>
      <c r="CW25" s="244"/>
      <c r="CX25" s="244"/>
      <c r="CY25" s="244"/>
      <c r="CZ25" s="244"/>
      <c r="DA25" s="244"/>
      <c r="DB25" s="244"/>
      <c r="DC25" s="244"/>
      <c r="DD25" s="244"/>
      <c r="DE25" s="244"/>
      <c r="DF25" s="244"/>
      <c r="DG25" s="244"/>
      <c r="DH25" s="244"/>
      <c r="DI25" s="244"/>
      <c r="DJ25" s="244"/>
      <c r="DK25" s="244"/>
      <c r="DL25" s="244"/>
      <c r="DM25" s="244"/>
      <c r="DN25" s="244"/>
      <c r="DO25" s="244"/>
      <c r="DP25" s="244"/>
      <c r="DQ25" s="244"/>
      <c r="DR25" s="244"/>
      <c r="DS25" s="244"/>
      <c r="DT25" s="244"/>
      <c r="DU25" s="244"/>
      <c r="DV25" s="244"/>
      <c r="DW25" s="244"/>
      <c r="DX25" s="244"/>
      <c r="DY25" s="244"/>
      <c r="DZ25" s="244"/>
      <c r="EA25" s="244"/>
      <c r="EB25" s="244"/>
      <c r="EC25" s="244"/>
      <c r="ED25" s="244"/>
      <c r="EE25" s="244"/>
      <c r="EF25" s="244"/>
      <c r="EG25" s="244"/>
      <c r="EH25" s="244"/>
      <c r="EI25" s="244"/>
      <c r="EJ25" s="244"/>
      <c r="EK25" s="244"/>
      <c r="EL25" s="244"/>
      <c r="EM25" s="244"/>
      <c r="EN25" s="244"/>
      <c r="EO25" s="244"/>
      <c r="EP25" s="244"/>
      <c r="EQ25" s="244"/>
      <c r="ER25" s="244"/>
      <c r="ES25" s="244"/>
      <c r="ET25" s="244"/>
      <c r="EU25" s="244"/>
      <c r="EV25" s="244"/>
      <c r="EW25" s="244"/>
      <c r="EX25" s="244"/>
      <c r="EY25" s="244"/>
      <c r="EZ25" s="244"/>
      <c r="FA25" s="244"/>
      <c r="FB25" s="244"/>
      <c r="FC25" s="244"/>
      <c r="FD25" s="244"/>
      <c r="FE25" s="244"/>
      <c r="FF25" s="244"/>
      <c r="FG25" s="244"/>
      <c r="FH25" s="244"/>
      <c r="FI25" s="244"/>
      <c r="FJ25" s="244"/>
      <c r="FK25" s="244"/>
      <c r="FL25" s="244"/>
      <c r="FM25" s="244"/>
      <c r="FN25" s="244"/>
    </row>
    <row r="26" spans="1:170" s="2" customFormat="1" ht="43.5" customHeight="1" x14ac:dyDescent="0.2">
      <c r="A26" s="263"/>
      <c r="B26" s="264" t="s">
        <v>187</v>
      </c>
      <c r="C26" s="265"/>
      <c r="D26" s="266" t="s">
        <v>188</v>
      </c>
      <c r="E26" s="266">
        <v>96</v>
      </c>
      <c r="F26" s="267">
        <v>6.78</v>
      </c>
      <c r="G26" s="267" t="s">
        <v>30</v>
      </c>
      <c r="H26" s="251" t="s">
        <v>31</v>
      </c>
      <c r="I26" s="251" t="s">
        <v>35</v>
      </c>
      <c r="J26" s="267" t="s">
        <v>17</v>
      </c>
      <c r="K26" s="267" t="s">
        <v>17</v>
      </c>
      <c r="L26" s="267" t="s">
        <v>17</v>
      </c>
      <c r="M26" s="268">
        <v>1.4</v>
      </c>
      <c r="N26" s="253">
        <f>ROUND(R26*Belarus*(1-B50),2)</f>
        <v>73.63</v>
      </c>
      <c r="O26" s="253"/>
      <c r="P26" s="253" t="s">
        <v>189</v>
      </c>
      <c r="Q26" s="253"/>
      <c r="R26" s="255">
        <v>1973</v>
      </c>
      <c r="S26" s="269">
        <v>2270</v>
      </c>
      <c r="T26" s="255"/>
      <c r="U26" s="255"/>
      <c r="V26" s="255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244"/>
      <c r="BC26" s="244"/>
      <c r="BD26" s="244"/>
      <c r="BE26" s="244"/>
      <c r="BF26" s="244"/>
      <c r="BG26" s="244"/>
      <c r="BH26" s="244"/>
      <c r="BI26" s="244"/>
      <c r="BJ26" s="244"/>
      <c r="BK26" s="244"/>
      <c r="BL26" s="244"/>
      <c r="BM26" s="244"/>
      <c r="BN26" s="244"/>
      <c r="BO26" s="244"/>
      <c r="BP26" s="244"/>
      <c r="BQ26" s="244"/>
      <c r="BR26" s="244"/>
      <c r="BS26" s="244"/>
      <c r="BT26" s="244"/>
      <c r="BU26" s="244"/>
      <c r="BV26" s="244"/>
      <c r="BW26" s="244"/>
      <c r="BX26" s="244"/>
      <c r="BY26" s="244"/>
      <c r="BZ26" s="244"/>
      <c r="CA26" s="244"/>
      <c r="CB26" s="244"/>
      <c r="CC26" s="244"/>
      <c r="CD26" s="244"/>
      <c r="CE26" s="244"/>
      <c r="CF26" s="244"/>
      <c r="CG26" s="244"/>
      <c r="CH26" s="244"/>
      <c r="CI26" s="244"/>
      <c r="CJ26" s="244"/>
      <c r="CK26" s="244"/>
      <c r="CL26" s="244"/>
      <c r="CM26" s="244"/>
      <c r="CN26" s="244"/>
      <c r="CO26" s="244"/>
      <c r="CP26" s="244"/>
      <c r="CQ26" s="244"/>
      <c r="CR26" s="244"/>
      <c r="CS26" s="244"/>
      <c r="CT26" s="244"/>
      <c r="CU26" s="244"/>
      <c r="CV26" s="244"/>
      <c r="CW26" s="244"/>
      <c r="CX26" s="244"/>
      <c r="CY26" s="244"/>
      <c r="CZ26" s="244"/>
      <c r="DA26" s="244"/>
      <c r="DB26" s="244"/>
      <c r="DC26" s="244"/>
      <c r="DD26" s="244"/>
      <c r="DE26" s="244"/>
      <c r="DF26" s="244"/>
      <c r="DG26" s="244"/>
      <c r="DH26" s="244"/>
      <c r="DI26" s="244"/>
      <c r="DJ26" s="244"/>
      <c r="DK26" s="244"/>
      <c r="DL26" s="244"/>
      <c r="DM26" s="244"/>
      <c r="DN26" s="244"/>
      <c r="DO26" s="244"/>
      <c r="DP26" s="244"/>
      <c r="DQ26" s="244"/>
      <c r="DR26" s="244"/>
      <c r="DS26" s="244"/>
      <c r="DT26" s="244"/>
      <c r="DU26" s="244"/>
      <c r="DV26" s="244"/>
      <c r="DW26" s="244"/>
      <c r="DX26" s="244"/>
      <c r="DY26" s="244"/>
      <c r="DZ26" s="244"/>
      <c r="EA26" s="244"/>
      <c r="EB26" s="244"/>
      <c r="EC26" s="244"/>
      <c r="ED26" s="244"/>
      <c r="EE26" s="244"/>
      <c r="EF26" s="244"/>
      <c r="EG26" s="244"/>
      <c r="EH26" s="244"/>
      <c r="EI26" s="244"/>
      <c r="EJ26" s="244"/>
      <c r="EK26" s="244"/>
      <c r="EL26" s="244"/>
      <c r="EM26" s="244"/>
      <c r="EN26" s="244"/>
      <c r="EO26" s="244"/>
      <c r="EP26" s="244"/>
      <c r="EQ26" s="244"/>
      <c r="ER26" s="244"/>
      <c r="ES26" s="244"/>
      <c r="ET26" s="244"/>
      <c r="EU26" s="244"/>
      <c r="EV26" s="244"/>
      <c r="EW26" s="244"/>
      <c r="EX26" s="244"/>
      <c r="EY26" s="244"/>
      <c r="EZ26" s="244"/>
      <c r="FA26" s="244"/>
      <c r="FB26" s="244"/>
      <c r="FC26" s="244"/>
      <c r="FD26" s="244"/>
      <c r="FE26" s="244"/>
      <c r="FF26" s="244"/>
      <c r="FG26" s="244"/>
      <c r="FH26" s="244"/>
      <c r="FI26" s="244"/>
      <c r="FJ26" s="244"/>
      <c r="FK26" s="244"/>
      <c r="FL26" s="244"/>
      <c r="FM26" s="244"/>
      <c r="FN26" s="244"/>
    </row>
    <row r="27" spans="1:170" s="2" customFormat="1" ht="43.5" customHeight="1" x14ac:dyDescent="0.2">
      <c r="A27" s="263"/>
      <c r="B27" s="270"/>
      <c r="C27" s="271"/>
      <c r="D27" s="266" t="s">
        <v>190</v>
      </c>
      <c r="E27" s="266">
        <v>96</v>
      </c>
      <c r="F27" s="267">
        <v>8.1300000000000008</v>
      </c>
      <c r="G27" s="267" t="s">
        <v>30</v>
      </c>
      <c r="H27" s="267" t="s">
        <v>31</v>
      </c>
      <c r="I27" s="267" t="s">
        <v>35</v>
      </c>
      <c r="J27" s="267" t="s">
        <v>17</v>
      </c>
      <c r="K27" s="267" t="s">
        <v>17</v>
      </c>
      <c r="L27" s="267" t="s">
        <v>17</v>
      </c>
      <c r="M27" s="268"/>
      <c r="N27" s="253">
        <f>ROUND(R27*Belarus*(1-B50),2)</f>
        <v>88.3</v>
      </c>
      <c r="O27" s="253"/>
      <c r="P27" s="253"/>
      <c r="Q27" s="253"/>
      <c r="R27" s="255">
        <v>2366</v>
      </c>
      <c r="S27" s="269">
        <v>2724</v>
      </c>
      <c r="T27" s="255"/>
      <c r="U27" s="255"/>
      <c r="V27" s="255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244"/>
      <c r="BC27" s="244"/>
      <c r="BD27" s="244"/>
      <c r="BE27" s="244"/>
      <c r="BF27" s="244"/>
      <c r="BG27" s="244"/>
      <c r="BH27" s="244"/>
      <c r="BI27" s="244"/>
      <c r="BJ27" s="244"/>
      <c r="BK27" s="244"/>
      <c r="BL27" s="244"/>
      <c r="BM27" s="244"/>
      <c r="BN27" s="244"/>
      <c r="BO27" s="244"/>
      <c r="BP27" s="244"/>
      <c r="BQ27" s="244"/>
      <c r="BR27" s="244"/>
      <c r="BS27" s="244"/>
      <c r="BT27" s="244"/>
      <c r="BU27" s="244"/>
      <c r="BV27" s="244"/>
      <c r="BW27" s="244"/>
      <c r="BX27" s="244"/>
      <c r="BY27" s="244"/>
      <c r="BZ27" s="244"/>
      <c r="CA27" s="244"/>
      <c r="CB27" s="244"/>
      <c r="CC27" s="244"/>
      <c r="CD27" s="244"/>
      <c r="CE27" s="244"/>
      <c r="CF27" s="244"/>
      <c r="CG27" s="244"/>
      <c r="CH27" s="244"/>
      <c r="CI27" s="244"/>
      <c r="CJ27" s="244"/>
      <c r="CK27" s="244"/>
      <c r="CL27" s="244"/>
      <c r="CM27" s="244"/>
      <c r="CN27" s="244"/>
      <c r="CO27" s="244"/>
      <c r="CP27" s="244"/>
      <c r="CQ27" s="244"/>
      <c r="CR27" s="244"/>
      <c r="CS27" s="244"/>
      <c r="CT27" s="244"/>
      <c r="CU27" s="244"/>
      <c r="CV27" s="244"/>
      <c r="CW27" s="244"/>
      <c r="CX27" s="244"/>
      <c r="CY27" s="244"/>
      <c r="CZ27" s="244"/>
      <c r="DA27" s="244"/>
      <c r="DB27" s="244"/>
      <c r="DC27" s="244"/>
      <c r="DD27" s="244"/>
      <c r="DE27" s="244"/>
      <c r="DF27" s="244"/>
      <c r="DG27" s="244"/>
      <c r="DH27" s="244"/>
      <c r="DI27" s="244"/>
      <c r="DJ27" s="244"/>
      <c r="DK27" s="244"/>
      <c r="DL27" s="244"/>
      <c r="DM27" s="244"/>
      <c r="DN27" s="244"/>
      <c r="DO27" s="244"/>
      <c r="DP27" s="244"/>
      <c r="DQ27" s="244"/>
      <c r="DR27" s="244"/>
      <c r="DS27" s="244"/>
      <c r="DT27" s="244"/>
      <c r="DU27" s="244"/>
      <c r="DV27" s="244"/>
      <c r="DW27" s="244"/>
      <c r="DX27" s="244"/>
      <c r="DY27" s="244"/>
      <c r="DZ27" s="244"/>
      <c r="EA27" s="244"/>
      <c r="EB27" s="244"/>
      <c r="EC27" s="244"/>
      <c r="ED27" s="244"/>
      <c r="EE27" s="244"/>
      <c r="EF27" s="244"/>
      <c r="EG27" s="244"/>
      <c r="EH27" s="244"/>
      <c r="EI27" s="244"/>
      <c r="EJ27" s="244"/>
      <c r="EK27" s="244"/>
      <c r="EL27" s="244"/>
      <c r="EM27" s="244"/>
      <c r="EN27" s="244"/>
      <c r="EO27" s="244"/>
      <c r="EP27" s="244"/>
      <c r="EQ27" s="244"/>
      <c r="ER27" s="244"/>
      <c r="ES27" s="244"/>
      <c r="ET27" s="244"/>
      <c r="EU27" s="244"/>
      <c r="EV27" s="244"/>
      <c r="EW27" s="244"/>
      <c r="EX27" s="244"/>
      <c r="EY27" s="244"/>
      <c r="EZ27" s="244"/>
      <c r="FA27" s="244"/>
      <c r="FB27" s="244"/>
      <c r="FC27" s="244"/>
      <c r="FD27" s="244"/>
      <c r="FE27" s="244"/>
      <c r="FF27" s="244"/>
      <c r="FG27" s="244"/>
      <c r="FH27" s="244"/>
      <c r="FI27" s="244"/>
      <c r="FJ27" s="244"/>
      <c r="FK27" s="244"/>
      <c r="FL27" s="244"/>
      <c r="FM27" s="244"/>
      <c r="FN27" s="244"/>
    </row>
    <row r="28" spans="1:170" s="2" customFormat="1" ht="43.5" customHeight="1" x14ac:dyDescent="0.2">
      <c r="A28" s="234"/>
      <c r="B28" s="261"/>
      <c r="C28" s="248"/>
      <c r="D28" s="256" t="s">
        <v>191</v>
      </c>
      <c r="E28" s="256">
        <v>64</v>
      </c>
      <c r="F28" s="257">
        <v>11.64</v>
      </c>
      <c r="G28" s="257" t="s">
        <v>30</v>
      </c>
      <c r="H28" s="257" t="s">
        <v>17</v>
      </c>
      <c r="I28" s="257" t="s">
        <v>17</v>
      </c>
      <c r="J28" s="257" t="s">
        <v>17</v>
      </c>
      <c r="K28" s="257" t="s">
        <v>17</v>
      </c>
      <c r="L28" s="257" t="s">
        <v>17</v>
      </c>
      <c r="M28" s="272">
        <v>1.6</v>
      </c>
      <c r="N28" s="253">
        <f>ROUND(R28*Belarus*(1-B50),2)</f>
        <v>126.4</v>
      </c>
      <c r="O28" s="253"/>
      <c r="P28" s="253"/>
      <c r="Q28" s="253"/>
      <c r="R28" s="255">
        <v>3387</v>
      </c>
      <c r="S28" s="269">
        <v>3899</v>
      </c>
      <c r="T28" s="255"/>
      <c r="U28" s="255"/>
      <c r="V28" s="255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4"/>
      <c r="BB28" s="244"/>
      <c r="BC28" s="244"/>
      <c r="BD28" s="244"/>
      <c r="BE28" s="244"/>
      <c r="BF28" s="244"/>
      <c r="BG28" s="244"/>
      <c r="BH28" s="244"/>
      <c r="BI28" s="244"/>
      <c r="BJ28" s="244"/>
      <c r="BK28" s="244"/>
      <c r="BL28" s="244"/>
      <c r="BM28" s="244"/>
      <c r="BN28" s="244"/>
      <c r="BO28" s="244"/>
      <c r="BP28" s="244"/>
      <c r="BQ28" s="244"/>
      <c r="BR28" s="244"/>
      <c r="BS28" s="244"/>
      <c r="BT28" s="244"/>
      <c r="BU28" s="244"/>
      <c r="BV28" s="244"/>
      <c r="BW28" s="244"/>
      <c r="BX28" s="244"/>
      <c r="BY28" s="244"/>
      <c r="BZ28" s="244"/>
      <c r="CA28" s="244"/>
      <c r="CB28" s="244"/>
      <c r="CC28" s="244"/>
      <c r="CD28" s="244"/>
      <c r="CE28" s="244"/>
      <c r="CF28" s="244"/>
      <c r="CG28" s="244"/>
      <c r="CH28" s="244"/>
      <c r="CI28" s="244"/>
      <c r="CJ28" s="244"/>
      <c r="CK28" s="244"/>
      <c r="CL28" s="244"/>
      <c r="CM28" s="244"/>
      <c r="CN28" s="244"/>
      <c r="CO28" s="244"/>
      <c r="CP28" s="244"/>
      <c r="CQ28" s="244"/>
      <c r="CR28" s="244"/>
      <c r="CS28" s="244"/>
      <c r="CT28" s="244"/>
      <c r="CU28" s="244"/>
      <c r="CV28" s="244"/>
      <c r="CW28" s="244"/>
      <c r="CX28" s="244"/>
      <c r="CY28" s="244"/>
      <c r="CZ28" s="244"/>
      <c r="DA28" s="244"/>
      <c r="DB28" s="244"/>
      <c r="DC28" s="244"/>
      <c r="DD28" s="244"/>
      <c r="DE28" s="244"/>
      <c r="DF28" s="244"/>
      <c r="DG28" s="244"/>
      <c r="DH28" s="244"/>
      <c r="DI28" s="244"/>
      <c r="DJ28" s="244"/>
      <c r="DK28" s="244"/>
      <c r="DL28" s="244"/>
      <c r="DM28" s="244"/>
      <c r="DN28" s="244"/>
      <c r="DO28" s="244"/>
      <c r="DP28" s="244"/>
      <c r="DQ28" s="244"/>
      <c r="DR28" s="244"/>
      <c r="DS28" s="244"/>
      <c r="DT28" s="244"/>
      <c r="DU28" s="244"/>
      <c r="DV28" s="244"/>
      <c r="DW28" s="244"/>
      <c r="DX28" s="244"/>
      <c r="DY28" s="244"/>
      <c r="DZ28" s="244"/>
      <c r="EA28" s="244"/>
      <c r="EB28" s="244"/>
      <c r="EC28" s="244"/>
      <c r="ED28" s="244"/>
      <c r="EE28" s="244"/>
      <c r="EF28" s="244"/>
      <c r="EG28" s="244"/>
      <c r="EH28" s="244"/>
      <c r="EI28" s="244"/>
      <c r="EJ28" s="244"/>
      <c r="EK28" s="244"/>
      <c r="EL28" s="244"/>
      <c r="EM28" s="244"/>
      <c r="EN28" s="244"/>
      <c r="EO28" s="244"/>
      <c r="EP28" s="244"/>
      <c r="EQ28" s="244"/>
      <c r="ER28" s="244"/>
      <c r="ES28" s="244"/>
      <c r="ET28" s="244"/>
      <c r="EU28" s="244"/>
      <c r="EV28" s="244"/>
      <c r="EW28" s="244"/>
      <c r="EX28" s="244"/>
      <c r="EY28" s="244"/>
      <c r="EZ28" s="244"/>
      <c r="FA28" s="244"/>
      <c r="FB28" s="244"/>
      <c r="FC28" s="244"/>
      <c r="FD28" s="244"/>
      <c r="FE28" s="244"/>
      <c r="FF28" s="244"/>
      <c r="FG28" s="244"/>
      <c r="FH28" s="244"/>
      <c r="FI28" s="244"/>
      <c r="FJ28" s="244"/>
      <c r="FK28" s="244"/>
      <c r="FL28" s="244"/>
      <c r="FM28" s="244"/>
      <c r="FN28" s="244"/>
    </row>
    <row r="29" spans="1:170" s="2" customFormat="1" ht="43.5" customHeight="1" x14ac:dyDescent="0.2">
      <c r="A29" s="230"/>
      <c r="B29" s="201" t="s">
        <v>192</v>
      </c>
      <c r="C29" s="201"/>
      <c r="D29" s="273" t="s">
        <v>193</v>
      </c>
      <c r="E29" s="273">
        <v>162</v>
      </c>
      <c r="F29" s="274">
        <v>3.3</v>
      </c>
      <c r="G29" s="274" t="s">
        <v>17</v>
      </c>
      <c r="H29" s="274" t="s">
        <v>31</v>
      </c>
      <c r="I29" s="274" t="s">
        <v>35</v>
      </c>
      <c r="J29" s="274" t="s">
        <v>179</v>
      </c>
      <c r="K29" s="274" t="s">
        <v>180</v>
      </c>
      <c r="L29" s="274" t="s">
        <v>181</v>
      </c>
      <c r="M29" s="275">
        <v>0.9</v>
      </c>
      <c r="N29" s="253" t="s">
        <v>17</v>
      </c>
      <c r="O29" s="253"/>
      <c r="P29" s="253">
        <f>ROUND(S29*Belarus*(1-B50),2)</f>
        <v>43.29</v>
      </c>
      <c r="Q29" s="253"/>
      <c r="R29" s="255"/>
      <c r="S29" s="255">
        <v>1160</v>
      </c>
      <c r="T29" s="255"/>
      <c r="U29" s="255"/>
      <c r="V29" s="255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4"/>
      <c r="BS29" s="244"/>
      <c r="BT29" s="244"/>
      <c r="BU29" s="244"/>
      <c r="BV29" s="244"/>
      <c r="BW29" s="244"/>
      <c r="BX29" s="244"/>
      <c r="BY29" s="244"/>
      <c r="BZ29" s="244"/>
      <c r="CA29" s="244"/>
      <c r="CB29" s="244"/>
      <c r="CC29" s="244"/>
      <c r="CD29" s="244"/>
      <c r="CE29" s="244"/>
      <c r="CF29" s="244"/>
      <c r="CG29" s="244"/>
      <c r="CH29" s="244"/>
      <c r="CI29" s="244"/>
      <c r="CJ29" s="244"/>
      <c r="CK29" s="244"/>
      <c r="CL29" s="244"/>
      <c r="CM29" s="244"/>
      <c r="CN29" s="244"/>
      <c r="CO29" s="244"/>
      <c r="CP29" s="244"/>
      <c r="CQ29" s="244"/>
      <c r="CR29" s="244"/>
      <c r="CS29" s="244"/>
      <c r="CT29" s="244"/>
      <c r="CU29" s="244"/>
      <c r="CV29" s="244"/>
      <c r="CW29" s="244"/>
      <c r="CX29" s="244"/>
      <c r="CY29" s="244"/>
      <c r="CZ29" s="244"/>
      <c r="DA29" s="244"/>
      <c r="DB29" s="244"/>
      <c r="DC29" s="244"/>
      <c r="DD29" s="244"/>
      <c r="DE29" s="244"/>
      <c r="DF29" s="244"/>
      <c r="DG29" s="244"/>
      <c r="DH29" s="244"/>
      <c r="DI29" s="244"/>
      <c r="DJ29" s="244"/>
      <c r="DK29" s="244"/>
      <c r="DL29" s="244"/>
      <c r="DM29" s="244"/>
      <c r="DN29" s="244"/>
      <c r="DO29" s="244"/>
      <c r="DP29" s="244"/>
      <c r="DQ29" s="244"/>
      <c r="DR29" s="244"/>
      <c r="DS29" s="244"/>
      <c r="DT29" s="244"/>
      <c r="DU29" s="244"/>
      <c r="DV29" s="244"/>
      <c r="DW29" s="244"/>
      <c r="DX29" s="244"/>
      <c r="DY29" s="244"/>
      <c r="DZ29" s="244"/>
      <c r="EA29" s="244"/>
      <c r="EB29" s="244"/>
      <c r="EC29" s="244"/>
      <c r="ED29" s="244"/>
      <c r="EE29" s="244"/>
      <c r="EF29" s="244"/>
      <c r="EG29" s="244"/>
      <c r="EH29" s="244"/>
      <c r="EI29" s="244"/>
      <c r="EJ29" s="244"/>
      <c r="EK29" s="244"/>
      <c r="EL29" s="244"/>
      <c r="EM29" s="244"/>
      <c r="EN29" s="244"/>
      <c r="EO29" s="244"/>
      <c r="EP29" s="244"/>
      <c r="EQ29" s="244"/>
      <c r="ER29" s="244"/>
      <c r="ES29" s="244"/>
      <c r="ET29" s="244"/>
      <c r="EU29" s="244"/>
      <c r="EV29" s="244"/>
      <c r="EW29" s="244"/>
      <c r="EX29" s="244"/>
      <c r="EY29" s="244"/>
      <c r="EZ29" s="244"/>
      <c r="FA29" s="244"/>
      <c r="FB29" s="244"/>
      <c r="FC29" s="244"/>
      <c r="FD29" s="244"/>
      <c r="FE29" s="244"/>
      <c r="FF29" s="244"/>
      <c r="FG29" s="244"/>
      <c r="FH29" s="244"/>
      <c r="FI29" s="244"/>
      <c r="FJ29" s="244"/>
      <c r="FK29" s="244"/>
      <c r="FL29" s="244"/>
      <c r="FM29" s="244"/>
      <c r="FN29" s="244"/>
    </row>
    <row r="30" spans="1:170" s="2" customFormat="1" ht="43.5" customHeight="1" x14ac:dyDescent="0.2">
      <c r="A30" s="230"/>
      <c r="B30" s="201" t="s">
        <v>194</v>
      </c>
      <c r="C30" s="201"/>
      <c r="D30" s="273" t="s">
        <v>195</v>
      </c>
      <c r="E30" s="273">
        <v>100</v>
      </c>
      <c r="F30" s="274">
        <v>3.6</v>
      </c>
      <c r="G30" s="274" t="s">
        <v>17</v>
      </c>
      <c r="H30" s="276" t="s">
        <v>196</v>
      </c>
      <c r="I30" s="277"/>
      <c r="J30" s="276" t="s">
        <v>197</v>
      </c>
      <c r="K30" s="277"/>
      <c r="L30" s="274" t="s">
        <v>35</v>
      </c>
      <c r="M30" s="275">
        <v>0.5</v>
      </c>
      <c r="N30" s="253" t="s">
        <v>17</v>
      </c>
      <c r="O30" s="253"/>
      <c r="P30" s="253">
        <f>ROUND(S30*Belarus*(1-B50),2)</f>
        <v>69.040000000000006</v>
      </c>
      <c r="Q30" s="253"/>
      <c r="R30" s="255"/>
      <c r="S30" s="255">
        <v>1850</v>
      </c>
      <c r="T30" s="255"/>
      <c r="U30" s="255"/>
      <c r="V30" s="255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  <c r="AT30" s="244"/>
      <c r="AU30" s="244"/>
      <c r="AV30" s="244"/>
      <c r="AW30" s="244"/>
      <c r="AX30" s="244"/>
      <c r="AY30" s="244"/>
      <c r="AZ30" s="244"/>
      <c r="BA30" s="244"/>
      <c r="BB30" s="244"/>
      <c r="BC30" s="244"/>
      <c r="BD30" s="244"/>
      <c r="BE30" s="244"/>
      <c r="BF30" s="244"/>
      <c r="BG30" s="244"/>
      <c r="BH30" s="244"/>
      <c r="BI30" s="244"/>
      <c r="BJ30" s="244"/>
      <c r="BK30" s="244"/>
      <c r="BL30" s="244"/>
      <c r="BM30" s="244"/>
      <c r="BN30" s="244"/>
      <c r="BO30" s="244"/>
      <c r="BP30" s="244"/>
      <c r="BQ30" s="244"/>
      <c r="BR30" s="244"/>
      <c r="BS30" s="244"/>
      <c r="BT30" s="244"/>
      <c r="BU30" s="244"/>
      <c r="BV30" s="244"/>
      <c r="BW30" s="244"/>
      <c r="BX30" s="244"/>
      <c r="BY30" s="244"/>
      <c r="BZ30" s="244"/>
      <c r="CA30" s="244"/>
      <c r="CB30" s="244"/>
      <c r="CC30" s="244"/>
      <c r="CD30" s="244"/>
      <c r="CE30" s="244"/>
      <c r="CF30" s="244"/>
      <c r="CG30" s="244"/>
      <c r="CH30" s="244"/>
      <c r="CI30" s="244"/>
      <c r="CJ30" s="244"/>
      <c r="CK30" s="244"/>
      <c r="CL30" s="244"/>
      <c r="CM30" s="244"/>
      <c r="CN30" s="244"/>
      <c r="CO30" s="244"/>
      <c r="CP30" s="244"/>
      <c r="CQ30" s="244"/>
      <c r="CR30" s="244"/>
      <c r="CS30" s="244"/>
      <c r="CT30" s="244"/>
      <c r="CU30" s="244"/>
      <c r="CV30" s="244"/>
      <c r="CW30" s="244"/>
      <c r="CX30" s="244"/>
      <c r="CY30" s="244"/>
      <c r="CZ30" s="244"/>
      <c r="DA30" s="244"/>
      <c r="DB30" s="244"/>
      <c r="DC30" s="244"/>
      <c r="DD30" s="244"/>
      <c r="DE30" s="244"/>
      <c r="DF30" s="244"/>
      <c r="DG30" s="244"/>
      <c r="DH30" s="244"/>
      <c r="DI30" s="244"/>
      <c r="DJ30" s="244"/>
      <c r="DK30" s="244"/>
      <c r="DL30" s="244"/>
      <c r="DM30" s="244"/>
      <c r="DN30" s="244"/>
      <c r="DO30" s="244"/>
      <c r="DP30" s="244"/>
      <c r="DQ30" s="244"/>
      <c r="DR30" s="244"/>
      <c r="DS30" s="244"/>
      <c r="DT30" s="244"/>
      <c r="DU30" s="244"/>
      <c r="DV30" s="244"/>
      <c r="DW30" s="244"/>
      <c r="DX30" s="244"/>
      <c r="DY30" s="244"/>
      <c r="DZ30" s="244"/>
      <c r="EA30" s="244"/>
      <c r="EB30" s="244"/>
      <c r="EC30" s="244"/>
      <c r="ED30" s="244"/>
      <c r="EE30" s="244"/>
      <c r="EF30" s="244"/>
      <c r="EG30" s="244"/>
      <c r="EH30" s="244"/>
      <c r="EI30" s="244"/>
      <c r="EJ30" s="244"/>
      <c r="EK30" s="244"/>
      <c r="EL30" s="244"/>
      <c r="EM30" s="244"/>
      <c r="EN30" s="244"/>
      <c r="EO30" s="244"/>
      <c r="EP30" s="244"/>
      <c r="EQ30" s="244"/>
      <c r="ER30" s="244"/>
      <c r="ES30" s="244"/>
      <c r="ET30" s="244"/>
      <c r="EU30" s="244"/>
      <c r="EV30" s="244"/>
      <c r="EW30" s="244"/>
      <c r="EX30" s="244"/>
      <c r="EY30" s="244"/>
      <c r="EZ30" s="244"/>
      <c r="FA30" s="244"/>
      <c r="FB30" s="244"/>
      <c r="FC30" s="244"/>
      <c r="FD30" s="244"/>
      <c r="FE30" s="244"/>
      <c r="FF30" s="244"/>
      <c r="FG30" s="244"/>
      <c r="FH30" s="244"/>
      <c r="FI30" s="244"/>
      <c r="FJ30" s="244"/>
      <c r="FK30" s="244"/>
      <c r="FL30" s="244"/>
      <c r="FM30" s="244"/>
      <c r="FN30" s="244"/>
    </row>
    <row r="31" spans="1:170" s="2" customFormat="1" ht="43.5" customHeight="1" x14ac:dyDescent="0.2">
      <c r="A31" s="249"/>
      <c r="B31" s="201" t="s">
        <v>198</v>
      </c>
      <c r="C31" s="201"/>
      <c r="D31" s="250" t="s">
        <v>199</v>
      </c>
      <c r="E31" s="250">
        <v>154</v>
      </c>
      <c r="F31" s="251">
        <v>3.3</v>
      </c>
      <c r="G31" s="251" t="s">
        <v>17</v>
      </c>
      <c r="H31" s="250" t="s">
        <v>31</v>
      </c>
      <c r="I31" s="250" t="s">
        <v>35</v>
      </c>
      <c r="J31" s="250" t="s">
        <v>179</v>
      </c>
      <c r="K31" s="250" t="s">
        <v>180</v>
      </c>
      <c r="L31" s="250" t="s">
        <v>181</v>
      </c>
      <c r="M31" s="278">
        <v>0.9</v>
      </c>
      <c r="N31" s="253" t="s">
        <v>17</v>
      </c>
      <c r="O31" s="253"/>
      <c r="P31" s="253">
        <f>ROUND(S31*Belarus*(1-B50),2)</f>
        <v>43.29</v>
      </c>
      <c r="Q31" s="253"/>
      <c r="R31" s="255"/>
      <c r="S31" s="255">
        <v>1160</v>
      </c>
      <c r="T31" s="255"/>
      <c r="U31" s="255"/>
      <c r="V31" s="255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  <c r="BB31" s="244"/>
      <c r="BC31" s="244"/>
      <c r="BD31" s="244"/>
      <c r="BE31" s="244"/>
      <c r="BF31" s="244"/>
      <c r="BG31" s="244"/>
      <c r="BH31" s="244"/>
      <c r="BI31" s="244"/>
      <c r="BJ31" s="244"/>
      <c r="BK31" s="244"/>
      <c r="BL31" s="244"/>
      <c r="BM31" s="244"/>
      <c r="BN31" s="244"/>
      <c r="BO31" s="244"/>
      <c r="BP31" s="244"/>
      <c r="BQ31" s="244"/>
      <c r="BR31" s="244"/>
      <c r="BS31" s="244"/>
      <c r="BT31" s="244"/>
      <c r="BU31" s="244"/>
      <c r="BV31" s="244"/>
      <c r="BW31" s="244"/>
      <c r="BX31" s="244"/>
      <c r="BY31" s="244"/>
      <c r="BZ31" s="244"/>
      <c r="CA31" s="244"/>
      <c r="CB31" s="244"/>
      <c r="CC31" s="244"/>
      <c r="CD31" s="244"/>
      <c r="CE31" s="244"/>
      <c r="CF31" s="244"/>
      <c r="CG31" s="244"/>
      <c r="CH31" s="244"/>
      <c r="CI31" s="244"/>
      <c r="CJ31" s="244"/>
      <c r="CK31" s="244"/>
      <c r="CL31" s="244"/>
      <c r="CM31" s="244"/>
      <c r="CN31" s="244"/>
      <c r="CO31" s="244"/>
      <c r="CP31" s="244"/>
      <c r="CQ31" s="244"/>
      <c r="CR31" s="244"/>
      <c r="CS31" s="244"/>
      <c r="CT31" s="244"/>
      <c r="CU31" s="244"/>
      <c r="CV31" s="244"/>
      <c r="CW31" s="244"/>
      <c r="CX31" s="244"/>
      <c r="CY31" s="244"/>
      <c r="CZ31" s="244"/>
      <c r="DA31" s="244"/>
      <c r="DB31" s="244"/>
      <c r="DC31" s="244"/>
      <c r="DD31" s="244"/>
      <c r="DE31" s="244"/>
      <c r="DF31" s="244"/>
      <c r="DG31" s="244"/>
      <c r="DH31" s="244"/>
      <c r="DI31" s="244"/>
      <c r="DJ31" s="244"/>
      <c r="DK31" s="244"/>
      <c r="DL31" s="244"/>
      <c r="DM31" s="244"/>
      <c r="DN31" s="244"/>
      <c r="DO31" s="244"/>
      <c r="DP31" s="244"/>
      <c r="DQ31" s="244"/>
      <c r="DR31" s="244"/>
      <c r="DS31" s="244"/>
      <c r="DT31" s="244"/>
      <c r="DU31" s="244"/>
      <c r="DV31" s="244"/>
      <c r="DW31" s="244"/>
      <c r="DX31" s="244"/>
      <c r="DY31" s="244"/>
      <c r="DZ31" s="244"/>
      <c r="EA31" s="244"/>
      <c r="EB31" s="244"/>
      <c r="EC31" s="244"/>
      <c r="ED31" s="244"/>
      <c r="EE31" s="244"/>
      <c r="EF31" s="244"/>
      <c r="EG31" s="244"/>
      <c r="EH31" s="244"/>
      <c r="EI31" s="244"/>
      <c r="EJ31" s="244"/>
      <c r="EK31" s="244"/>
      <c r="EL31" s="244"/>
      <c r="EM31" s="244"/>
      <c r="EN31" s="244"/>
      <c r="EO31" s="244"/>
      <c r="EP31" s="244"/>
      <c r="EQ31" s="244"/>
      <c r="ER31" s="244"/>
      <c r="ES31" s="244"/>
      <c r="ET31" s="244"/>
      <c r="EU31" s="244"/>
      <c r="EV31" s="244"/>
      <c r="EW31" s="244"/>
      <c r="EX31" s="244"/>
      <c r="EY31" s="244"/>
      <c r="EZ31" s="244"/>
      <c r="FA31" s="244"/>
      <c r="FB31" s="244"/>
      <c r="FC31" s="244"/>
      <c r="FD31" s="244"/>
      <c r="FE31" s="244"/>
      <c r="FF31" s="244"/>
      <c r="FG31" s="244"/>
      <c r="FH31" s="244"/>
      <c r="FI31" s="244"/>
      <c r="FJ31" s="244"/>
      <c r="FK31" s="244"/>
      <c r="FL31" s="244"/>
      <c r="FM31" s="244"/>
      <c r="FN31" s="244"/>
    </row>
    <row r="32" spans="1:170" s="2" customFormat="1" ht="43.5" customHeight="1" x14ac:dyDescent="0.2">
      <c r="A32" s="249"/>
      <c r="B32" s="201"/>
      <c r="C32" s="201"/>
      <c r="D32" s="256" t="s">
        <v>200</v>
      </c>
      <c r="E32" s="256">
        <v>154</v>
      </c>
      <c r="F32" s="257">
        <v>3.96</v>
      </c>
      <c r="G32" s="257" t="s">
        <v>17</v>
      </c>
      <c r="H32" s="256" t="s">
        <v>31</v>
      </c>
      <c r="I32" s="256" t="s">
        <v>35</v>
      </c>
      <c r="J32" s="256" t="s">
        <v>179</v>
      </c>
      <c r="K32" s="256" t="s">
        <v>180</v>
      </c>
      <c r="L32" s="256" t="s">
        <v>181</v>
      </c>
      <c r="M32" s="278"/>
      <c r="N32" s="253" t="s">
        <v>17</v>
      </c>
      <c r="O32" s="253"/>
      <c r="P32" s="253">
        <f>ROUND(S32*Belarus*(1-B50),2)</f>
        <v>51.95</v>
      </c>
      <c r="Q32" s="253"/>
      <c r="R32" s="255"/>
      <c r="S32" s="255">
        <v>1392</v>
      </c>
      <c r="T32" s="255"/>
      <c r="U32" s="255"/>
      <c r="V32" s="255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244"/>
      <c r="BD32" s="244"/>
      <c r="BE32" s="244"/>
      <c r="BF32" s="244"/>
      <c r="BG32" s="244"/>
      <c r="BH32" s="244"/>
      <c r="BI32" s="244"/>
      <c r="BJ32" s="244"/>
      <c r="BK32" s="244"/>
      <c r="BL32" s="244"/>
      <c r="BM32" s="244"/>
      <c r="BN32" s="244"/>
      <c r="BO32" s="244"/>
      <c r="BP32" s="244"/>
      <c r="BQ32" s="244"/>
      <c r="BR32" s="244"/>
      <c r="BS32" s="244"/>
      <c r="BT32" s="244"/>
      <c r="BU32" s="244"/>
      <c r="BV32" s="244"/>
      <c r="BW32" s="244"/>
      <c r="BX32" s="244"/>
      <c r="BY32" s="244"/>
      <c r="BZ32" s="244"/>
      <c r="CA32" s="244"/>
      <c r="CB32" s="244"/>
      <c r="CC32" s="244"/>
      <c r="CD32" s="244"/>
      <c r="CE32" s="244"/>
      <c r="CF32" s="244"/>
      <c r="CG32" s="244"/>
      <c r="CH32" s="244"/>
      <c r="CI32" s="244"/>
      <c r="CJ32" s="244"/>
      <c r="CK32" s="244"/>
      <c r="CL32" s="244"/>
      <c r="CM32" s="244"/>
      <c r="CN32" s="244"/>
      <c r="CO32" s="244"/>
      <c r="CP32" s="244"/>
      <c r="CQ32" s="244"/>
      <c r="CR32" s="244"/>
      <c r="CS32" s="244"/>
      <c r="CT32" s="244"/>
      <c r="CU32" s="244"/>
      <c r="CV32" s="244"/>
      <c r="CW32" s="244"/>
      <c r="CX32" s="244"/>
      <c r="CY32" s="244"/>
      <c r="CZ32" s="244"/>
      <c r="DA32" s="244"/>
      <c r="DB32" s="244"/>
      <c r="DC32" s="244"/>
      <c r="DD32" s="244"/>
      <c r="DE32" s="244"/>
      <c r="DF32" s="244"/>
      <c r="DG32" s="244"/>
      <c r="DH32" s="244"/>
      <c r="DI32" s="244"/>
      <c r="DJ32" s="244"/>
      <c r="DK32" s="244"/>
      <c r="DL32" s="244"/>
      <c r="DM32" s="244"/>
      <c r="DN32" s="244"/>
      <c r="DO32" s="244"/>
      <c r="DP32" s="244"/>
      <c r="DQ32" s="244"/>
      <c r="DR32" s="244"/>
      <c r="DS32" s="244"/>
      <c r="DT32" s="244"/>
      <c r="DU32" s="244"/>
      <c r="DV32" s="244"/>
      <c r="DW32" s="244"/>
      <c r="DX32" s="244"/>
      <c r="DY32" s="244"/>
      <c r="DZ32" s="244"/>
      <c r="EA32" s="244"/>
      <c r="EB32" s="244"/>
      <c r="EC32" s="244"/>
      <c r="ED32" s="244"/>
      <c r="EE32" s="244"/>
      <c r="EF32" s="244"/>
      <c r="EG32" s="244"/>
      <c r="EH32" s="244"/>
      <c r="EI32" s="244"/>
      <c r="EJ32" s="244"/>
      <c r="EK32" s="244"/>
      <c r="EL32" s="244"/>
      <c r="EM32" s="244"/>
      <c r="EN32" s="244"/>
      <c r="EO32" s="244"/>
      <c r="EP32" s="244"/>
      <c r="EQ32" s="244"/>
      <c r="ER32" s="244"/>
      <c r="ES32" s="244"/>
      <c r="ET32" s="244"/>
      <c r="EU32" s="244"/>
      <c r="EV32" s="244"/>
      <c r="EW32" s="244"/>
      <c r="EX32" s="244"/>
      <c r="EY32" s="244"/>
      <c r="EZ32" s="244"/>
      <c r="FA32" s="244"/>
      <c r="FB32" s="244"/>
      <c r="FC32" s="244"/>
      <c r="FD32" s="244"/>
      <c r="FE32" s="244"/>
      <c r="FF32" s="244"/>
      <c r="FG32" s="244"/>
      <c r="FH32" s="244"/>
      <c r="FI32" s="244"/>
      <c r="FJ32" s="244"/>
      <c r="FK32" s="244"/>
      <c r="FL32" s="244"/>
      <c r="FM32" s="244"/>
      <c r="FN32" s="244"/>
    </row>
    <row r="33" spans="1:170" s="2" customFormat="1" ht="43.5" customHeight="1" x14ac:dyDescent="0.2">
      <c r="A33" s="279"/>
      <c r="B33" s="201" t="s">
        <v>201</v>
      </c>
      <c r="C33" s="201"/>
      <c r="D33" s="273" t="s">
        <v>202</v>
      </c>
      <c r="E33" s="273">
        <v>42</v>
      </c>
      <c r="F33" s="274">
        <v>0.25</v>
      </c>
      <c r="G33" s="274" t="s">
        <v>30</v>
      </c>
      <c r="H33" s="274" t="s">
        <v>31</v>
      </c>
      <c r="I33" s="274" t="s">
        <v>35</v>
      </c>
      <c r="J33" s="274" t="s">
        <v>179</v>
      </c>
      <c r="K33" s="274" t="s">
        <v>17</v>
      </c>
      <c r="L33" s="274" t="s">
        <v>17</v>
      </c>
      <c r="M33" s="275">
        <v>1.4</v>
      </c>
      <c r="N33" s="253">
        <f>ROUND(R33*Belarus*(1-B50),2)</f>
        <v>5.41</v>
      </c>
      <c r="O33" s="253"/>
      <c r="P33" s="253">
        <f>ROUND(S33*Belarus*(1-B50),2)</f>
        <v>6.9</v>
      </c>
      <c r="Q33" s="253"/>
      <c r="R33" s="255">
        <v>145</v>
      </c>
      <c r="S33" s="255">
        <v>185</v>
      </c>
      <c r="T33" s="255"/>
      <c r="U33" s="255"/>
      <c r="V33" s="255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  <c r="AO33" s="244"/>
      <c r="AP33" s="244"/>
      <c r="AQ33" s="244"/>
      <c r="AR33" s="244"/>
      <c r="AS33" s="244"/>
      <c r="AT33" s="244"/>
      <c r="AU33" s="244"/>
      <c r="AV33" s="244"/>
      <c r="AW33" s="244"/>
      <c r="AX33" s="244"/>
      <c r="AY33" s="244"/>
      <c r="AZ33" s="244"/>
      <c r="BA33" s="244"/>
      <c r="BB33" s="244"/>
      <c r="BC33" s="244"/>
      <c r="BD33" s="244"/>
      <c r="BE33" s="244"/>
      <c r="BF33" s="244"/>
      <c r="BG33" s="244"/>
      <c r="BH33" s="244"/>
      <c r="BI33" s="244"/>
      <c r="BJ33" s="244"/>
      <c r="BK33" s="244"/>
      <c r="BL33" s="244"/>
      <c r="BM33" s="244"/>
      <c r="BN33" s="244"/>
      <c r="BO33" s="244"/>
      <c r="BP33" s="244"/>
      <c r="BQ33" s="244"/>
      <c r="BR33" s="244"/>
      <c r="BS33" s="244"/>
      <c r="BT33" s="244"/>
      <c r="BU33" s="244"/>
      <c r="BV33" s="244"/>
      <c r="BW33" s="244"/>
      <c r="BX33" s="244"/>
      <c r="BY33" s="244"/>
      <c r="BZ33" s="244"/>
      <c r="CA33" s="244"/>
      <c r="CB33" s="244"/>
      <c r="CC33" s="244"/>
      <c r="CD33" s="244"/>
      <c r="CE33" s="244"/>
      <c r="CF33" s="244"/>
      <c r="CG33" s="244"/>
      <c r="CH33" s="244"/>
      <c r="CI33" s="244"/>
      <c r="CJ33" s="244"/>
      <c r="CK33" s="244"/>
      <c r="CL33" s="244"/>
      <c r="CM33" s="244"/>
      <c r="CN33" s="244"/>
      <c r="CO33" s="244"/>
      <c r="CP33" s="244"/>
      <c r="CQ33" s="244"/>
      <c r="CR33" s="244"/>
      <c r="CS33" s="244"/>
      <c r="CT33" s="244"/>
      <c r="CU33" s="244"/>
      <c r="CV33" s="244"/>
      <c r="CW33" s="244"/>
      <c r="CX33" s="244"/>
      <c r="CY33" s="244"/>
      <c r="CZ33" s="244"/>
      <c r="DA33" s="244"/>
      <c r="DB33" s="244"/>
      <c r="DC33" s="244"/>
      <c r="DD33" s="244"/>
      <c r="DE33" s="244"/>
      <c r="DF33" s="244"/>
      <c r="DG33" s="244"/>
      <c r="DH33" s="244"/>
      <c r="DI33" s="244"/>
      <c r="DJ33" s="244"/>
      <c r="DK33" s="244"/>
      <c r="DL33" s="244"/>
      <c r="DM33" s="244"/>
      <c r="DN33" s="244"/>
      <c r="DO33" s="244"/>
      <c r="DP33" s="244"/>
      <c r="DQ33" s="244"/>
      <c r="DR33" s="244"/>
      <c r="DS33" s="244"/>
      <c r="DT33" s="244"/>
      <c r="DU33" s="244"/>
      <c r="DV33" s="244"/>
      <c r="DW33" s="244"/>
      <c r="DX33" s="244"/>
      <c r="DY33" s="244"/>
      <c r="DZ33" s="244"/>
      <c r="EA33" s="244"/>
      <c r="EB33" s="244"/>
      <c r="EC33" s="244"/>
      <c r="ED33" s="244"/>
      <c r="EE33" s="244"/>
      <c r="EF33" s="244"/>
      <c r="EG33" s="244"/>
      <c r="EH33" s="244"/>
      <c r="EI33" s="244"/>
      <c r="EJ33" s="244"/>
      <c r="EK33" s="244"/>
      <c r="EL33" s="244"/>
      <c r="EM33" s="244"/>
      <c r="EN33" s="244"/>
      <c r="EO33" s="244"/>
      <c r="EP33" s="244"/>
      <c r="EQ33" s="244"/>
      <c r="ER33" s="244"/>
      <c r="ES33" s="244"/>
      <c r="ET33" s="244"/>
      <c r="EU33" s="244"/>
      <c r="EV33" s="244"/>
      <c r="EW33" s="244"/>
      <c r="EX33" s="244"/>
      <c r="EY33" s="244"/>
      <c r="EZ33" s="244"/>
      <c r="FA33" s="244"/>
      <c r="FB33" s="244"/>
      <c r="FC33" s="244"/>
      <c r="FD33" s="244"/>
      <c r="FE33" s="244"/>
      <c r="FF33" s="244"/>
      <c r="FG33" s="244"/>
      <c r="FH33" s="244"/>
      <c r="FI33" s="244"/>
      <c r="FJ33" s="244"/>
      <c r="FK33" s="244"/>
      <c r="FL33" s="244"/>
      <c r="FM33" s="244"/>
      <c r="FN33" s="244"/>
    </row>
    <row r="34" spans="1:170" s="2" customFormat="1" ht="43.5" customHeight="1" x14ac:dyDescent="0.2">
      <c r="A34" s="230"/>
      <c r="B34" s="201" t="s">
        <v>203</v>
      </c>
      <c r="C34" s="201"/>
      <c r="D34" s="273" t="s">
        <v>204</v>
      </c>
      <c r="E34" s="273">
        <v>80</v>
      </c>
      <c r="F34" s="274">
        <v>0.02</v>
      </c>
      <c r="G34" s="274" t="s">
        <v>17</v>
      </c>
      <c r="H34" s="274" t="s">
        <v>31</v>
      </c>
      <c r="I34" s="274" t="s">
        <v>35</v>
      </c>
      <c r="J34" s="274" t="s">
        <v>179</v>
      </c>
      <c r="K34" s="274" t="s">
        <v>180</v>
      </c>
      <c r="L34" s="274" t="s">
        <v>181</v>
      </c>
      <c r="M34" s="275">
        <v>0.5</v>
      </c>
      <c r="N34" s="253" t="s">
        <v>17</v>
      </c>
      <c r="O34" s="253"/>
      <c r="P34" s="253">
        <f>ROUND(S34*Belarus*(1-B50),2)</f>
        <v>2.2000000000000002</v>
      </c>
      <c r="Q34" s="253"/>
      <c r="R34" s="255"/>
      <c r="S34" s="255">
        <v>59</v>
      </c>
      <c r="T34" s="255"/>
      <c r="U34" s="255"/>
      <c r="V34" s="255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  <c r="AO34" s="244"/>
      <c r="AP34" s="244"/>
      <c r="AQ34" s="244"/>
      <c r="AR34" s="244"/>
      <c r="AS34" s="244"/>
      <c r="AT34" s="244"/>
      <c r="AU34" s="244"/>
      <c r="AV34" s="244"/>
      <c r="AW34" s="244"/>
      <c r="AX34" s="244"/>
      <c r="AY34" s="244"/>
      <c r="AZ34" s="244"/>
      <c r="BA34" s="244"/>
      <c r="BB34" s="244"/>
      <c r="BC34" s="244"/>
      <c r="BD34" s="244"/>
      <c r="BE34" s="244"/>
      <c r="BF34" s="244"/>
      <c r="BG34" s="244"/>
      <c r="BH34" s="244"/>
      <c r="BI34" s="244"/>
      <c r="BJ34" s="244"/>
      <c r="BK34" s="244"/>
      <c r="BL34" s="244"/>
      <c r="BM34" s="244"/>
      <c r="BN34" s="244"/>
      <c r="BO34" s="244"/>
      <c r="BP34" s="244"/>
      <c r="BQ34" s="244"/>
      <c r="BR34" s="244"/>
      <c r="BS34" s="244"/>
      <c r="BT34" s="244"/>
      <c r="BU34" s="244"/>
      <c r="BV34" s="244"/>
      <c r="BW34" s="244"/>
      <c r="BX34" s="244"/>
      <c r="BY34" s="244"/>
      <c r="BZ34" s="244"/>
      <c r="CA34" s="244"/>
      <c r="CB34" s="244"/>
      <c r="CC34" s="244"/>
      <c r="CD34" s="244"/>
      <c r="CE34" s="244"/>
      <c r="CF34" s="244"/>
      <c r="CG34" s="244"/>
      <c r="CH34" s="244"/>
      <c r="CI34" s="244"/>
      <c r="CJ34" s="244"/>
      <c r="CK34" s="244"/>
      <c r="CL34" s="244"/>
      <c r="CM34" s="244"/>
      <c r="CN34" s="244"/>
      <c r="CO34" s="244"/>
      <c r="CP34" s="244"/>
      <c r="CQ34" s="244"/>
      <c r="CR34" s="244"/>
      <c r="CS34" s="244"/>
      <c r="CT34" s="244"/>
      <c r="CU34" s="244"/>
      <c r="CV34" s="244"/>
      <c r="CW34" s="244"/>
      <c r="CX34" s="244"/>
      <c r="CY34" s="244"/>
      <c r="CZ34" s="244"/>
      <c r="DA34" s="244"/>
      <c r="DB34" s="244"/>
      <c r="DC34" s="244"/>
      <c r="DD34" s="244"/>
      <c r="DE34" s="244"/>
      <c r="DF34" s="244"/>
      <c r="DG34" s="244"/>
      <c r="DH34" s="244"/>
      <c r="DI34" s="244"/>
      <c r="DJ34" s="244"/>
      <c r="DK34" s="244"/>
      <c r="DL34" s="244"/>
      <c r="DM34" s="244"/>
      <c r="DN34" s="244"/>
      <c r="DO34" s="244"/>
      <c r="DP34" s="244"/>
      <c r="DQ34" s="244"/>
      <c r="DR34" s="244"/>
      <c r="DS34" s="244"/>
      <c r="DT34" s="244"/>
      <c r="DU34" s="244"/>
      <c r="DV34" s="244"/>
      <c r="DW34" s="244"/>
      <c r="DX34" s="244"/>
      <c r="DY34" s="244"/>
      <c r="DZ34" s="244"/>
      <c r="EA34" s="244"/>
      <c r="EB34" s="244"/>
      <c r="EC34" s="244"/>
      <c r="ED34" s="244"/>
      <c r="EE34" s="244"/>
      <c r="EF34" s="244"/>
      <c r="EG34" s="244"/>
      <c r="EH34" s="244"/>
      <c r="EI34" s="244"/>
      <c r="EJ34" s="244"/>
      <c r="EK34" s="244"/>
      <c r="EL34" s="244"/>
      <c r="EM34" s="244"/>
      <c r="EN34" s="244"/>
      <c r="EO34" s="244"/>
      <c r="EP34" s="244"/>
      <c r="EQ34" s="244"/>
      <c r="ER34" s="244"/>
      <c r="ES34" s="244"/>
      <c r="ET34" s="244"/>
      <c r="EU34" s="244"/>
      <c r="EV34" s="244"/>
      <c r="EW34" s="244"/>
      <c r="EX34" s="244"/>
      <c r="EY34" s="244"/>
      <c r="EZ34" s="244"/>
      <c r="FA34" s="244"/>
      <c r="FB34" s="244"/>
      <c r="FC34" s="244"/>
      <c r="FD34" s="244"/>
      <c r="FE34" s="244"/>
      <c r="FF34" s="244"/>
      <c r="FG34" s="244"/>
      <c r="FH34" s="244"/>
      <c r="FI34" s="244"/>
      <c r="FJ34" s="244"/>
      <c r="FK34" s="244"/>
      <c r="FL34" s="244"/>
      <c r="FM34" s="244"/>
      <c r="FN34" s="244"/>
    </row>
    <row r="35" spans="1:170" s="2" customFormat="1" ht="43.5" customHeight="1" x14ac:dyDescent="0.2">
      <c r="A35" s="230"/>
      <c r="B35" s="201" t="s">
        <v>205</v>
      </c>
      <c r="C35" s="201"/>
      <c r="D35" s="273" t="s">
        <v>206</v>
      </c>
      <c r="E35" s="273">
        <v>400</v>
      </c>
      <c r="F35" s="274">
        <v>0.03</v>
      </c>
      <c r="G35" s="274" t="s">
        <v>17</v>
      </c>
      <c r="H35" s="276" t="s">
        <v>207</v>
      </c>
      <c r="I35" s="280"/>
      <c r="J35" s="280"/>
      <c r="K35" s="280"/>
      <c r="L35" s="280"/>
      <c r="M35" s="275" t="s">
        <v>17</v>
      </c>
      <c r="N35" s="253">
        <f>ROUND(R35*(1-B50),2)</f>
        <v>54</v>
      </c>
      <c r="O35" s="253"/>
      <c r="P35" s="253"/>
      <c r="Q35" s="253"/>
      <c r="R35" s="255">
        <v>54</v>
      </c>
      <c r="S35" s="255"/>
      <c r="T35" s="255"/>
      <c r="U35" s="255"/>
      <c r="V35" s="255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244"/>
      <c r="AP35" s="244"/>
      <c r="AQ35" s="244"/>
      <c r="AR35" s="244"/>
      <c r="AS35" s="244"/>
      <c r="AT35" s="244"/>
      <c r="AU35" s="244"/>
      <c r="AV35" s="244"/>
      <c r="AW35" s="244"/>
      <c r="AX35" s="244"/>
      <c r="AY35" s="244"/>
      <c r="AZ35" s="244"/>
      <c r="BA35" s="244"/>
      <c r="BB35" s="244"/>
      <c r="BC35" s="244"/>
      <c r="BD35" s="244"/>
      <c r="BE35" s="244"/>
      <c r="BF35" s="244"/>
      <c r="BG35" s="244"/>
      <c r="BH35" s="244"/>
      <c r="BI35" s="244"/>
      <c r="BJ35" s="244"/>
      <c r="BK35" s="244"/>
      <c r="BL35" s="244"/>
      <c r="BM35" s="244"/>
      <c r="BN35" s="244"/>
      <c r="BO35" s="244"/>
      <c r="BP35" s="244"/>
      <c r="BQ35" s="244"/>
      <c r="BR35" s="244"/>
      <c r="BS35" s="244"/>
      <c r="BT35" s="244"/>
      <c r="BU35" s="244"/>
      <c r="BV35" s="244"/>
      <c r="BW35" s="244"/>
      <c r="BX35" s="244"/>
      <c r="BY35" s="244"/>
      <c r="BZ35" s="244"/>
      <c r="CA35" s="244"/>
      <c r="CB35" s="244"/>
      <c r="CC35" s="244"/>
      <c r="CD35" s="244"/>
      <c r="CE35" s="244"/>
      <c r="CF35" s="244"/>
      <c r="CG35" s="244"/>
      <c r="CH35" s="244"/>
      <c r="CI35" s="244"/>
      <c r="CJ35" s="244"/>
      <c r="CK35" s="244"/>
      <c r="CL35" s="244"/>
      <c r="CM35" s="244"/>
      <c r="CN35" s="244"/>
      <c r="CO35" s="244"/>
      <c r="CP35" s="244"/>
      <c r="CQ35" s="244"/>
      <c r="CR35" s="244"/>
      <c r="CS35" s="244"/>
      <c r="CT35" s="244"/>
      <c r="CU35" s="244"/>
      <c r="CV35" s="244"/>
      <c r="CW35" s="244"/>
      <c r="CX35" s="244"/>
      <c r="CY35" s="244"/>
      <c r="CZ35" s="244"/>
      <c r="DA35" s="244"/>
      <c r="DB35" s="244"/>
      <c r="DC35" s="244"/>
      <c r="DD35" s="244"/>
      <c r="DE35" s="244"/>
      <c r="DF35" s="244"/>
      <c r="DG35" s="244"/>
      <c r="DH35" s="244"/>
      <c r="DI35" s="244"/>
      <c r="DJ35" s="244"/>
      <c r="DK35" s="244"/>
      <c r="DL35" s="244"/>
      <c r="DM35" s="244"/>
      <c r="DN35" s="244"/>
      <c r="DO35" s="244"/>
      <c r="DP35" s="244"/>
      <c r="DQ35" s="244"/>
      <c r="DR35" s="244"/>
      <c r="DS35" s="244"/>
      <c r="DT35" s="244"/>
      <c r="DU35" s="244"/>
      <c r="DV35" s="244"/>
      <c r="DW35" s="244"/>
      <c r="DX35" s="244"/>
      <c r="DY35" s="244"/>
      <c r="DZ35" s="244"/>
      <c r="EA35" s="244"/>
      <c r="EB35" s="244"/>
      <c r="EC35" s="244"/>
      <c r="ED35" s="244"/>
      <c r="EE35" s="244"/>
      <c r="EF35" s="244"/>
      <c r="EG35" s="244"/>
      <c r="EH35" s="244"/>
      <c r="EI35" s="244"/>
      <c r="EJ35" s="244"/>
      <c r="EK35" s="244"/>
      <c r="EL35" s="244"/>
      <c r="EM35" s="244"/>
      <c r="EN35" s="244"/>
      <c r="EO35" s="244"/>
      <c r="EP35" s="244"/>
      <c r="EQ35" s="244"/>
      <c r="ER35" s="244"/>
      <c r="ES35" s="244"/>
      <c r="ET35" s="244"/>
      <c r="EU35" s="244"/>
      <c r="EV35" s="244"/>
      <c r="EW35" s="244"/>
      <c r="EX35" s="244"/>
      <c r="EY35" s="244"/>
      <c r="EZ35" s="244"/>
      <c r="FA35" s="244"/>
      <c r="FB35" s="244"/>
      <c r="FC35" s="244"/>
      <c r="FD35" s="244"/>
      <c r="FE35" s="244"/>
      <c r="FF35" s="244"/>
      <c r="FG35" s="244"/>
      <c r="FH35" s="244"/>
      <c r="FI35" s="244"/>
      <c r="FJ35" s="244"/>
      <c r="FK35" s="244"/>
      <c r="FL35" s="244"/>
      <c r="FM35" s="244"/>
      <c r="FN35" s="244"/>
    </row>
    <row r="36" spans="1:170" s="2" customFormat="1" ht="43.5" customHeight="1" x14ac:dyDescent="0.2">
      <c r="A36" s="230"/>
      <c r="B36" s="201" t="s">
        <v>208</v>
      </c>
      <c r="C36" s="201"/>
      <c r="D36" s="273" t="s">
        <v>209</v>
      </c>
      <c r="E36" s="273">
        <v>160</v>
      </c>
      <c r="F36" s="274">
        <v>0.01</v>
      </c>
      <c r="G36" s="274" t="s">
        <v>17</v>
      </c>
      <c r="H36" s="274" t="s">
        <v>31</v>
      </c>
      <c r="I36" s="274" t="s">
        <v>35</v>
      </c>
      <c r="J36" s="274" t="s">
        <v>179</v>
      </c>
      <c r="K36" s="274" t="s">
        <v>180</v>
      </c>
      <c r="L36" s="274" t="s">
        <v>181</v>
      </c>
      <c r="M36" s="275">
        <v>0.5</v>
      </c>
      <c r="N36" s="253" t="s">
        <v>17</v>
      </c>
      <c r="O36" s="253"/>
      <c r="P36" s="253">
        <f>ROUND(S36*Belarus*(1-B50),2)</f>
        <v>1.68</v>
      </c>
      <c r="Q36" s="253"/>
      <c r="R36" s="255"/>
      <c r="S36" s="255">
        <v>45</v>
      </c>
      <c r="T36" s="255"/>
      <c r="U36" s="255"/>
      <c r="V36" s="255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  <c r="AO36" s="244"/>
      <c r="AP36" s="244"/>
      <c r="AQ36" s="244"/>
      <c r="AR36" s="244"/>
      <c r="AS36" s="244"/>
      <c r="AT36" s="244"/>
      <c r="AU36" s="244"/>
      <c r="AV36" s="244"/>
      <c r="AW36" s="244"/>
      <c r="AX36" s="244"/>
      <c r="AY36" s="244"/>
      <c r="AZ36" s="244"/>
      <c r="BA36" s="244"/>
      <c r="BB36" s="244"/>
      <c r="BC36" s="244"/>
      <c r="BD36" s="244"/>
      <c r="BE36" s="244"/>
      <c r="BF36" s="244"/>
      <c r="BG36" s="244"/>
      <c r="BH36" s="244"/>
      <c r="BI36" s="244"/>
      <c r="BJ36" s="244"/>
      <c r="BK36" s="244"/>
      <c r="BL36" s="244"/>
      <c r="BM36" s="244"/>
      <c r="BN36" s="244"/>
      <c r="BO36" s="244"/>
      <c r="BP36" s="244"/>
      <c r="BQ36" s="244"/>
      <c r="BR36" s="244"/>
      <c r="BS36" s="244"/>
      <c r="BT36" s="244"/>
      <c r="BU36" s="244"/>
      <c r="BV36" s="244"/>
      <c r="BW36" s="244"/>
      <c r="BX36" s="244"/>
      <c r="BY36" s="244"/>
      <c r="BZ36" s="244"/>
      <c r="CA36" s="244"/>
      <c r="CB36" s="244"/>
      <c r="CC36" s="244"/>
      <c r="CD36" s="244"/>
      <c r="CE36" s="244"/>
      <c r="CF36" s="244"/>
      <c r="CG36" s="244"/>
      <c r="CH36" s="244"/>
      <c r="CI36" s="244"/>
      <c r="CJ36" s="244"/>
      <c r="CK36" s="244"/>
      <c r="CL36" s="244"/>
      <c r="CM36" s="244"/>
      <c r="CN36" s="244"/>
      <c r="CO36" s="244"/>
      <c r="CP36" s="244"/>
      <c r="CQ36" s="244"/>
      <c r="CR36" s="244"/>
      <c r="CS36" s="244"/>
      <c r="CT36" s="244"/>
      <c r="CU36" s="244"/>
      <c r="CV36" s="244"/>
      <c r="CW36" s="244"/>
      <c r="CX36" s="244"/>
      <c r="CY36" s="244"/>
      <c r="CZ36" s="244"/>
      <c r="DA36" s="244"/>
      <c r="DB36" s="244"/>
      <c r="DC36" s="244"/>
      <c r="DD36" s="244"/>
      <c r="DE36" s="244"/>
      <c r="DF36" s="244"/>
      <c r="DG36" s="244"/>
      <c r="DH36" s="244"/>
      <c r="DI36" s="244"/>
      <c r="DJ36" s="244"/>
      <c r="DK36" s="244"/>
      <c r="DL36" s="244"/>
      <c r="DM36" s="244"/>
      <c r="DN36" s="244"/>
      <c r="DO36" s="244"/>
      <c r="DP36" s="244"/>
      <c r="DQ36" s="244"/>
      <c r="DR36" s="244"/>
      <c r="DS36" s="244"/>
      <c r="DT36" s="244"/>
      <c r="DU36" s="244"/>
      <c r="DV36" s="244"/>
      <c r="DW36" s="244"/>
      <c r="DX36" s="244"/>
      <c r="DY36" s="244"/>
      <c r="DZ36" s="244"/>
      <c r="EA36" s="244"/>
      <c r="EB36" s="244"/>
      <c r="EC36" s="244"/>
      <c r="ED36" s="244"/>
      <c r="EE36" s="244"/>
      <c r="EF36" s="244"/>
      <c r="EG36" s="244"/>
      <c r="EH36" s="244"/>
      <c r="EI36" s="244"/>
      <c r="EJ36" s="244"/>
      <c r="EK36" s="244"/>
      <c r="EL36" s="244"/>
      <c r="EM36" s="244"/>
      <c r="EN36" s="244"/>
      <c r="EO36" s="244"/>
      <c r="EP36" s="244"/>
      <c r="EQ36" s="244"/>
      <c r="ER36" s="244"/>
      <c r="ES36" s="244"/>
      <c r="ET36" s="244"/>
      <c r="EU36" s="244"/>
      <c r="EV36" s="244"/>
      <c r="EW36" s="244"/>
      <c r="EX36" s="244"/>
      <c r="EY36" s="244"/>
      <c r="EZ36" s="244"/>
      <c r="FA36" s="244"/>
      <c r="FB36" s="244"/>
      <c r="FC36" s="244"/>
      <c r="FD36" s="244"/>
      <c r="FE36" s="244"/>
      <c r="FF36" s="244"/>
      <c r="FG36" s="244"/>
      <c r="FH36" s="244"/>
      <c r="FI36" s="244"/>
      <c r="FJ36" s="244"/>
      <c r="FK36" s="244"/>
      <c r="FL36" s="244"/>
      <c r="FM36" s="244"/>
      <c r="FN36" s="244"/>
    </row>
    <row r="37" spans="1:170" s="2" customFormat="1" ht="43.5" customHeight="1" x14ac:dyDescent="0.2">
      <c r="A37" s="281"/>
      <c r="B37" s="235" t="s">
        <v>210</v>
      </c>
      <c r="C37" s="235"/>
      <c r="D37" s="273" t="s">
        <v>17</v>
      </c>
      <c r="E37" s="282">
        <v>1000</v>
      </c>
      <c r="F37" s="274">
        <v>6.0000000000000001E-3</v>
      </c>
      <c r="G37" s="274" t="s">
        <v>17</v>
      </c>
      <c r="H37" s="274" t="s">
        <v>31</v>
      </c>
      <c r="I37" s="274" t="s">
        <v>35</v>
      </c>
      <c r="J37" s="274" t="s">
        <v>179</v>
      </c>
      <c r="K37" s="274" t="s">
        <v>17</v>
      </c>
      <c r="L37" s="274" t="s">
        <v>17</v>
      </c>
      <c r="M37" s="275" t="s">
        <v>17</v>
      </c>
      <c r="N37" s="253" t="s">
        <v>17</v>
      </c>
      <c r="O37" s="253"/>
      <c r="P37" s="283">
        <f>ROUND(S37*Belarus*(1-F50),2)</f>
        <v>0.06</v>
      </c>
      <c r="Q37" s="283"/>
      <c r="R37" s="255"/>
      <c r="S37" s="284">
        <v>1.81</v>
      </c>
      <c r="T37" s="255"/>
      <c r="U37" s="255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4"/>
      <c r="BD37" s="244"/>
      <c r="BE37" s="244"/>
      <c r="BF37" s="244"/>
      <c r="BG37" s="244"/>
      <c r="BH37" s="244"/>
      <c r="BI37" s="244"/>
      <c r="BJ37" s="244"/>
      <c r="BK37" s="244"/>
      <c r="BL37" s="244"/>
      <c r="BM37" s="244"/>
      <c r="BN37" s="244"/>
      <c r="BO37" s="244"/>
      <c r="BP37" s="244"/>
      <c r="BQ37" s="244"/>
      <c r="BR37" s="244"/>
      <c r="BS37" s="244"/>
      <c r="BT37" s="244"/>
      <c r="BU37" s="244"/>
      <c r="BV37" s="244"/>
      <c r="BW37" s="244"/>
      <c r="BX37" s="244"/>
      <c r="BY37" s="244"/>
      <c r="BZ37" s="244"/>
      <c r="CA37" s="244"/>
      <c r="CB37" s="244"/>
      <c r="CC37" s="244"/>
      <c r="CD37" s="244"/>
      <c r="CE37" s="244"/>
      <c r="CF37" s="244"/>
      <c r="CG37" s="244"/>
      <c r="CH37" s="244"/>
      <c r="CI37" s="244"/>
      <c r="CJ37" s="244"/>
      <c r="CK37" s="244"/>
      <c r="CL37" s="244"/>
      <c r="CM37" s="244"/>
      <c r="CN37" s="244"/>
      <c r="CO37" s="244"/>
      <c r="CP37" s="244"/>
      <c r="CQ37" s="244"/>
      <c r="CR37" s="244"/>
      <c r="CS37" s="244"/>
      <c r="CT37" s="244"/>
      <c r="CU37" s="244"/>
      <c r="CV37" s="244"/>
      <c r="CW37" s="244"/>
      <c r="CX37" s="244"/>
      <c r="CY37" s="244"/>
      <c r="CZ37" s="244"/>
      <c r="DA37" s="244"/>
      <c r="DB37" s="244"/>
      <c r="DC37" s="244"/>
      <c r="DD37" s="244"/>
      <c r="DE37" s="244"/>
      <c r="DF37" s="244"/>
      <c r="DG37" s="244"/>
      <c r="DH37" s="244"/>
      <c r="DI37" s="244"/>
      <c r="DJ37" s="244"/>
      <c r="DK37" s="244"/>
      <c r="DL37" s="244"/>
      <c r="DM37" s="244"/>
      <c r="DN37" s="244"/>
      <c r="DO37" s="244"/>
      <c r="DP37" s="244"/>
      <c r="DQ37" s="244"/>
      <c r="DR37" s="244"/>
      <c r="DS37" s="244"/>
      <c r="DT37" s="244"/>
      <c r="DU37" s="244"/>
      <c r="DV37" s="244"/>
      <c r="DW37" s="244"/>
      <c r="DX37" s="244"/>
      <c r="DY37" s="244"/>
      <c r="DZ37" s="244"/>
      <c r="EA37" s="244"/>
      <c r="EB37" s="244"/>
      <c r="EC37" s="244"/>
      <c r="ED37" s="244"/>
      <c r="EE37" s="244"/>
      <c r="EF37" s="244"/>
      <c r="EG37" s="244"/>
      <c r="EH37" s="244"/>
      <c r="EI37" s="244"/>
      <c r="EJ37" s="244"/>
      <c r="EK37" s="244"/>
      <c r="EL37" s="244"/>
      <c r="EM37" s="244"/>
      <c r="EN37" s="244"/>
      <c r="EO37" s="244"/>
      <c r="EP37" s="244"/>
      <c r="EQ37" s="244"/>
      <c r="ER37" s="244"/>
      <c r="ES37" s="244"/>
      <c r="ET37" s="244"/>
      <c r="EU37" s="244"/>
      <c r="EV37" s="244"/>
      <c r="EW37" s="244"/>
      <c r="EX37" s="244"/>
      <c r="EY37" s="244"/>
      <c r="EZ37" s="244"/>
      <c r="FA37" s="244"/>
      <c r="FB37" s="244"/>
      <c r="FC37" s="244"/>
      <c r="FD37" s="244"/>
      <c r="FE37" s="244"/>
      <c r="FF37" s="244"/>
      <c r="FG37" s="244"/>
      <c r="FH37" s="244"/>
      <c r="FI37" s="244"/>
      <c r="FJ37" s="244"/>
      <c r="FK37" s="244"/>
    </row>
    <row r="38" spans="1:170" s="2" customFormat="1" ht="43.5" customHeight="1" x14ac:dyDescent="0.2">
      <c r="A38" s="230"/>
      <c r="B38" s="201" t="s">
        <v>211</v>
      </c>
      <c r="C38" s="201"/>
      <c r="D38" s="273" t="s">
        <v>17</v>
      </c>
      <c r="E38" s="273">
        <v>1000</v>
      </c>
      <c r="F38" s="274">
        <v>6.0000000000000001E-3</v>
      </c>
      <c r="G38" s="274" t="s">
        <v>17</v>
      </c>
      <c r="H38" s="274" t="s">
        <v>31</v>
      </c>
      <c r="I38" s="274" t="s">
        <v>35</v>
      </c>
      <c r="J38" s="274" t="s">
        <v>179</v>
      </c>
      <c r="K38" s="274" t="s">
        <v>17</v>
      </c>
      <c r="L38" s="274" t="s">
        <v>17</v>
      </c>
      <c r="M38" s="275" t="s">
        <v>17</v>
      </c>
      <c r="N38" s="253" t="s">
        <v>17</v>
      </c>
      <c r="O38" s="253"/>
      <c r="P38" s="283">
        <f>ROUND(S38*Belarus*(1-F50),2)</f>
        <v>0.14000000000000001</v>
      </c>
      <c r="Q38" s="283"/>
      <c r="R38" s="255"/>
      <c r="S38" s="284">
        <v>4.22</v>
      </c>
      <c r="T38" s="255"/>
      <c r="U38" s="255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4"/>
      <c r="BF38" s="244"/>
      <c r="BG38" s="244"/>
      <c r="BH38" s="244"/>
      <c r="BI38" s="244"/>
      <c r="BJ38" s="244"/>
      <c r="BK38" s="244"/>
      <c r="BL38" s="244"/>
      <c r="BM38" s="244"/>
      <c r="BN38" s="244"/>
      <c r="BO38" s="244"/>
      <c r="BP38" s="244"/>
      <c r="BQ38" s="244"/>
      <c r="BR38" s="244"/>
      <c r="BS38" s="244"/>
      <c r="BT38" s="244"/>
      <c r="BU38" s="244"/>
      <c r="BV38" s="244"/>
      <c r="BW38" s="244"/>
      <c r="BX38" s="244"/>
      <c r="BY38" s="244"/>
      <c r="BZ38" s="244"/>
      <c r="CA38" s="244"/>
      <c r="CB38" s="244"/>
      <c r="CC38" s="244"/>
      <c r="CD38" s="244"/>
      <c r="CE38" s="244"/>
      <c r="CF38" s="244"/>
      <c r="CG38" s="244"/>
      <c r="CH38" s="244"/>
      <c r="CI38" s="244"/>
      <c r="CJ38" s="244"/>
      <c r="CK38" s="244"/>
      <c r="CL38" s="244"/>
      <c r="CM38" s="244"/>
      <c r="CN38" s="244"/>
      <c r="CO38" s="244"/>
      <c r="CP38" s="244"/>
      <c r="CQ38" s="244"/>
      <c r="CR38" s="244"/>
      <c r="CS38" s="244"/>
      <c r="CT38" s="244"/>
      <c r="CU38" s="244"/>
      <c r="CV38" s="244"/>
      <c r="CW38" s="244"/>
      <c r="CX38" s="244"/>
      <c r="CY38" s="244"/>
      <c r="CZ38" s="244"/>
      <c r="DA38" s="244"/>
      <c r="DB38" s="244"/>
      <c r="DC38" s="244"/>
      <c r="DD38" s="244"/>
      <c r="DE38" s="244"/>
      <c r="DF38" s="244"/>
      <c r="DG38" s="244"/>
      <c r="DH38" s="244"/>
      <c r="DI38" s="244"/>
      <c r="DJ38" s="244"/>
      <c r="DK38" s="244"/>
      <c r="DL38" s="244"/>
      <c r="DM38" s="244"/>
      <c r="DN38" s="244"/>
      <c r="DO38" s="244"/>
      <c r="DP38" s="244"/>
      <c r="DQ38" s="244"/>
      <c r="DR38" s="244"/>
      <c r="DS38" s="244"/>
      <c r="DT38" s="244"/>
      <c r="DU38" s="244"/>
      <c r="DV38" s="244"/>
      <c r="DW38" s="244"/>
      <c r="DX38" s="244"/>
      <c r="DY38" s="244"/>
      <c r="DZ38" s="244"/>
      <c r="EA38" s="244"/>
      <c r="EB38" s="244"/>
      <c r="EC38" s="244"/>
      <c r="ED38" s="244"/>
      <c r="EE38" s="244"/>
      <c r="EF38" s="244"/>
      <c r="EG38" s="244"/>
      <c r="EH38" s="244"/>
      <c r="EI38" s="244"/>
      <c r="EJ38" s="244"/>
      <c r="EK38" s="244"/>
      <c r="EL38" s="244"/>
      <c r="EM38" s="244"/>
      <c r="EN38" s="244"/>
      <c r="EO38" s="244"/>
      <c r="EP38" s="244"/>
      <c r="EQ38" s="244"/>
      <c r="ER38" s="244"/>
      <c r="ES38" s="244"/>
      <c r="ET38" s="244"/>
      <c r="EU38" s="244"/>
      <c r="EV38" s="244"/>
      <c r="EW38" s="244"/>
      <c r="EX38" s="244"/>
      <c r="EY38" s="244"/>
      <c r="EZ38" s="244"/>
      <c r="FA38" s="244"/>
      <c r="FB38" s="244"/>
      <c r="FC38" s="244"/>
      <c r="FD38" s="244"/>
      <c r="FE38" s="244"/>
      <c r="FF38" s="244"/>
      <c r="FG38" s="244"/>
      <c r="FH38" s="244"/>
      <c r="FI38" s="244"/>
      <c r="FJ38" s="244"/>
      <c r="FK38" s="244"/>
    </row>
    <row r="39" spans="1:170" s="2" customFormat="1" ht="43.5" customHeight="1" x14ac:dyDescent="0.2">
      <c r="A39" s="232"/>
      <c r="B39" s="285" t="s">
        <v>212</v>
      </c>
      <c r="C39" s="286"/>
      <c r="D39" s="213" t="s">
        <v>17</v>
      </c>
      <c r="E39" s="287">
        <v>250</v>
      </c>
      <c r="F39" s="214">
        <v>6.0000000000000001E-3</v>
      </c>
      <c r="G39" s="251" t="s">
        <v>17</v>
      </c>
      <c r="H39" s="250" t="s">
        <v>31</v>
      </c>
      <c r="I39" s="250" t="s">
        <v>35</v>
      </c>
      <c r="J39" s="250" t="s">
        <v>179</v>
      </c>
      <c r="K39" s="250" t="s">
        <v>17</v>
      </c>
      <c r="L39" s="250" t="s">
        <v>17</v>
      </c>
      <c r="M39" s="260" t="s">
        <v>17</v>
      </c>
      <c r="N39" s="253" t="s">
        <v>17</v>
      </c>
      <c r="O39" s="253"/>
      <c r="P39" s="283">
        <f>ROUND(S39*Belarus*(1-D50),2)</f>
        <v>0.19</v>
      </c>
      <c r="Q39" s="283"/>
      <c r="R39" s="254"/>
      <c r="S39" s="284">
        <v>5.2</v>
      </c>
      <c r="T39" s="255"/>
      <c r="U39" s="255"/>
      <c r="V39" s="255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  <c r="AO39" s="244"/>
      <c r="AP39" s="244"/>
      <c r="AQ39" s="244"/>
      <c r="AR39" s="244"/>
      <c r="AS39" s="244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  <c r="BF39" s="244"/>
      <c r="BG39" s="244"/>
      <c r="BH39" s="244"/>
      <c r="BI39" s="244"/>
      <c r="BJ39" s="244"/>
      <c r="BK39" s="244"/>
      <c r="BL39" s="244"/>
      <c r="BM39" s="244"/>
      <c r="BN39" s="244"/>
      <c r="BO39" s="244"/>
      <c r="BP39" s="244"/>
      <c r="BQ39" s="244"/>
      <c r="BR39" s="244"/>
      <c r="BS39" s="244"/>
      <c r="BT39" s="244"/>
      <c r="BU39" s="244"/>
      <c r="BV39" s="244"/>
      <c r="BW39" s="244"/>
      <c r="BX39" s="244"/>
      <c r="BY39" s="244"/>
      <c r="BZ39" s="244"/>
      <c r="CA39" s="244"/>
      <c r="CB39" s="244"/>
      <c r="CC39" s="244"/>
      <c r="CD39" s="244"/>
      <c r="CE39" s="244"/>
      <c r="CF39" s="244"/>
      <c r="CG39" s="244"/>
      <c r="CH39" s="244"/>
      <c r="CI39" s="244"/>
      <c r="CJ39" s="244"/>
      <c r="CK39" s="244"/>
      <c r="CL39" s="244"/>
      <c r="CM39" s="244"/>
      <c r="CN39" s="244"/>
      <c r="CO39" s="244"/>
      <c r="CP39" s="244"/>
      <c r="CQ39" s="244"/>
      <c r="CR39" s="244"/>
      <c r="CS39" s="244"/>
      <c r="CT39" s="244"/>
      <c r="CU39" s="244"/>
      <c r="CV39" s="244"/>
      <c r="CW39" s="244"/>
      <c r="CX39" s="244"/>
      <c r="CY39" s="244"/>
      <c r="CZ39" s="244"/>
      <c r="DA39" s="244"/>
      <c r="DB39" s="244"/>
      <c r="DC39" s="244"/>
      <c r="DD39" s="244"/>
      <c r="DE39" s="244"/>
      <c r="DF39" s="244"/>
      <c r="DG39" s="244"/>
      <c r="DH39" s="244"/>
      <c r="DI39" s="244"/>
      <c r="DJ39" s="244"/>
      <c r="DK39" s="244"/>
      <c r="DL39" s="244"/>
      <c r="DM39" s="244"/>
      <c r="DN39" s="244"/>
      <c r="DO39" s="244"/>
      <c r="DP39" s="244"/>
      <c r="DQ39" s="244"/>
      <c r="DR39" s="244"/>
      <c r="DS39" s="244"/>
      <c r="DT39" s="244"/>
      <c r="DU39" s="244"/>
      <c r="DV39" s="244"/>
      <c r="DW39" s="244"/>
      <c r="DX39" s="244"/>
      <c r="DY39" s="244"/>
      <c r="DZ39" s="244"/>
      <c r="EA39" s="244"/>
      <c r="EB39" s="244"/>
      <c r="EC39" s="244"/>
      <c r="ED39" s="244"/>
      <c r="EE39" s="244"/>
      <c r="EF39" s="244"/>
      <c r="EG39" s="244"/>
      <c r="EH39" s="244"/>
      <c r="EI39" s="244"/>
      <c r="EJ39" s="244"/>
      <c r="EK39" s="244"/>
      <c r="EL39" s="244"/>
      <c r="EM39" s="244"/>
      <c r="EN39" s="244"/>
      <c r="EO39" s="244"/>
      <c r="EP39" s="244"/>
      <c r="EQ39" s="244"/>
      <c r="ER39" s="244"/>
      <c r="ES39" s="244"/>
      <c r="ET39" s="244"/>
      <c r="EU39" s="244"/>
      <c r="EV39" s="244"/>
      <c r="EW39" s="244"/>
      <c r="EX39" s="244"/>
      <c r="EY39" s="244"/>
      <c r="EZ39" s="244"/>
      <c r="FA39" s="244"/>
      <c r="FB39" s="244"/>
      <c r="FC39" s="244"/>
      <c r="FD39" s="244"/>
      <c r="FE39" s="244"/>
      <c r="FF39" s="244"/>
      <c r="FG39" s="244"/>
      <c r="FH39" s="244"/>
      <c r="FI39" s="244"/>
      <c r="FJ39" s="244"/>
      <c r="FK39" s="244"/>
      <c r="FL39" s="244"/>
      <c r="FM39" s="244"/>
      <c r="FN39" s="244"/>
    </row>
    <row r="40" spans="1:170" s="2" customFormat="1" ht="43.5" customHeight="1" x14ac:dyDescent="0.2">
      <c r="A40" s="263"/>
      <c r="B40" s="264" t="s">
        <v>213</v>
      </c>
      <c r="C40" s="265"/>
      <c r="D40" s="288"/>
      <c r="E40" s="289"/>
      <c r="F40" s="290"/>
      <c r="G40" s="291" t="s">
        <v>17</v>
      </c>
      <c r="H40" s="292" t="s">
        <v>31</v>
      </c>
      <c r="I40" s="292" t="s">
        <v>35</v>
      </c>
      <c r="J40" s="292" t="s">
        <v>179</v>
      </c>
      <c r="K40" s="292" t="s">
        <v>17</v>
      </c>
      <c r="L40" s="292" t="s">
        <v>17</v>
      </c>
      <c r="M40" s="293"/>
      <c r="N40" s="253" t="s">
        <v>17</v>
      </c>
      <c r="O40" s="253"/>
      <c r="P40" s="283">
        <f>ROUND(S40*Belarus*(1-C50),2)</f>
        <v>0.19</v>
      </c>
      <c r="Q40" s="283"/>
      <c r="R40" s="254"/>
      <c r="S40" s="284">
        <v>5.2</v>
      </c>
      <c r="T40" s="255"/>
      <c r="U40" s="255"/>
      <c r="V40" s="255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  <c r="AO40" s="244"/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4"/>
      <c r="BG40" s="244"/>
      <c r="BH40" s="244"/>
      <c r="BI40" s="244"/>
      <c r="BJ40" s="244"/>
      <c r="BK40" s="244"/>
      <c r="BL40" s="244"/>
      <c r="BM40" s="244"/>
      <c r="BN40" s="244"/>
      <c r="BO40" s="244"/>
      <c r="BP40" s="244"/>
      <c r="BQ40" s="244"/>
      <c r="BR40" s="244"/>
      <c r="BS40" s="244"/>
      <c r="BT40" s="244"/>
      <c r="BU40" s="244"/>
      <c r="BV40" s="244"/>
      <c r="BW40" s="244"/>
      <c r="BX40" s="244"/>
      <c r="BY40" s="244"/>
      <c r="BZ40" s="244"/>
      <c r="CA40" s="244"/>
      <c r="CB40" s="244"/>
      <c r="CC40" s="244"/>
      <c r="CD40" s="244"/>
      <c r="CE40" s="244"/>
      <c r="CF40" s="244"/>
      <c r="CG40" s="244"/>
      <c r="CH40" s="244"/>
      <c r="CI40" s="244"/>
      <c r="CJ40" s="244"/>
      <c r="CK40" s="244"/>
      <c r="CL40" s="244"/>
      <c r="CM40" s="244"/>
      <c r="CN40" s="244"/>
      <c r="CO40" s="244"/>
      <c r="CP40" s="244"/>
      <c r="CQ40" s="244"/>
      <c r="CR40" s="244"/>
      <c r="CS40" s="244"/>
      <c r="CT40" s="244"/>
      <c r="CU40" s="244"/>
      <c r="CV40" s="244"/>
      <c r="CW40" s="244"/>
      <c r="CX40" s="244"/>
      <c r="CY40" s="244"/>
      <c r="CZ40" s="244"/>
      <c r="DA40" s="244"/>
      <c r="DB40" s="244"/>
      <c r="DC40" s="244"/>
      <c r="DD40" s="244"/>
      <c r="DE40" s="244"/>
      <c r="DF40" s="244"/>
      <c r="DG40" s="244"/>
      <c r="DH40" s="244"/>
      <c r="DI40" s="244"/>
      <c r="DJ40" s="244"/>
      <c r="DK40" s="244"/>
      <c r="DL40" s="244"/>
      <c r="DM40" s="244"/>
      <c r="DN40" s="244"/>
      <c r="DO40" s="244"/>
      <c r="DP40" s="244"/>
      <c r="DQ40" s="244"/>
      <c r="DR40" s="244"/>
      <c r="DS40" s="244"/>
      <c r="DT40" s="244"/>
      <c r="DU40" s="244"/>
      <c r="DV40" s="244"/>
      <c r="DW40" s="244"/>
      <c r="DX40" s="244"/>
      <c r="DY40" s="244"/>
      <c r="DZ40" s="244"/>
      <c r="EA40" s="244"/>
      <c r="EB40" s="244"/>
      <c r="EC40" s="244"/>
      <c r="ED40" s="244"/>
      <c r="EE40" s="244"/>
      <c r="EF40" s="244"/>
      <c r="EG40" s="244"/>
      <c r="EH40" s="244"/>
      <c r="EI40" s="244"/>
      <c r="EJ40" s="244"/>
      <c r="EK40" s="244"/>
      <c r="EL40" s="244"/>
      <c r="EM40" s="244"/>
      <c r="EN40" s="244"/>
      <c r="EO40" s="244"/>
      <c r="EP40" s="244"/>
      <c r="EQ40" s="244"/>
      <c r="ER40" s="244"/>
      <c r="ES40" s="244"/>
      <c r="ET40" s="244"/>
      <c r="EU40" s="244"/>
      <c r="EV40" s="244"/>
      <c r="EW40" s="244"/>
      <c r="EX40" s="244"/>
      <c r="EY40" s="244"/>
      <c r="EZ40" s="244"/>
      <c r="FA40" s="244"/>
      <c r="FB40" s="244"/>
      <c r="FC40" s="244"/>
      <c r="FD40" s="244"/>
      <c r="FE40" s="244"/>
      <c r="FF40" s="244"/>
      <c r="FG40" s="244"/>
      <c r="FH40" s="244"/>
      <c r="FI40" s="244"/>
      <c r="FJ40" s="244"/>
      <c r="FK40" s="244"/>
      <c r="FL40" s="244"/>
      <c r="FM40" s="244"/>
      <c r="FN40" s="244"/>
    </row>
    <row r="41" spans="1:170" ht="24.75" customHeight="1" x14ac:dyDescent="0.2">
      <c r="A41" s="294" t="s">
        <v>214</v>
      </c>
      <c r="B41" s="294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78"/>
      <c r="S41" s="78"/>
      <c r="T41" s="78"/>
      <c r="U41" s="78"/>
      <c r="V41" s="78"/>
      <c r="W41" s="78"/>
      <c r="X41" s="78"/>
      <c r="Y41" s="78"/>
    </row>
    <row r="42" spans="1:170" ht="21.75" customHeight="1" x14ac:dyDescent="0.2">
      <c r="A42" s="294" t="s">
        <v>215</v>
      </c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78"/>
      <c r="S42" s="78"/>
      <c r="T42" s="78"/>
      <c r="U42" s="78"/>
      <c r="V42" s="78"/>
      <c r="W42" s="78"/>
      <c r="X42" s="78"/>
      <c r="Y42" s="78"/>
    </row>
    <row r="43" spans="1:170" ht="20.25" customHeight="1" x14ac:dyDescent="0.2">
      <c r="A43" s="294" t="s">
        <v>216</v>
      </c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78"/>
      <c r="S43" s="78"/>
      <c r="T43" s="295"/>
      <c r="U43" s="295"/>
      <c r="V43" s="295"/>
      <c r="W43" s="295"/>
      <c r="X43" s="295"/>
      <c r="Y43" s="295"/>
    </row>
    <row r="44" spans="1:170" ht="25.5" customHeight="1" x14ac:dyDescent="0.2">
      <c r="A44" s="294" t="s">
        <v>217</v>
      </c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78"/>
      <c r="S44" s="78"/>
      <c r="T44" s="2"/>
      <c r="U44" s="2"/>
      <c r="V44" s="2"/>
      <c r="W44" s="2"/>
      <c r="X44" s="2"/>
      <c r="Y44" s="2"/>
    </row>
    <row r="45" spans="1:170" ht="22.5" hidden="1" customHeight="1" x14ac:dyDescent="0.2">
      <c r="A45" s="296"/>
      <c r="B45" s="297"/>
      <c r="C45" s="298"/>
      <c r="D45" s="299"/>
      <c r="E45" s="299"/>
      <c r="F45" s="299"/>
      <c r="G45" s="299"/>
      <c r="H45" s="300"/>
      <c r="I45" s="300"/>
      <c r="J45" s="300"/>
      <c r="K45" s="300"/>
      <c r="L45" s="300"/>
      <c r="M45" s="300"/>
      <c r="N45" s="300"/>
      <c r="O45" s="300"/>
      <c r="P45" s="2"/>
    </row>
    <row r="46" spans="1:170" ht="22.5" hidden="1" customHeight="1" x14ac:dyDescent="0.2">
      <c r="A46" s="296"/>
      <c r="B46" s="297"/>
      <c r="C46" s="298"/>
      <c r="D46" s="299"/>
      <c r="E46" s="299"/>
      <c r="F46" s="299"/>
      <c r="G46" s="299"/>
      <c r="H46" s="300"/>
      <c r="I46" s="300"/>
      <c r="J46" s="300"/>
      <c r="K46" s="300"/>
      <c r="L46" s="300"/>
      <c r="M46" s="300"/>
      <c r="N46" s="300"/>
      <c r="O46" s="300"/>
      <c r="P46" s="2"/>
    </row>
    <row r="47" spans="1:170" ht="22.5" hidden="1" customHeight="1" x14ac:dyDescent="0.2">
      <c r="A47" s="296"/>
      <c r="B47" s="297"/>
      <c r="C47" s="298"/>
      <c r="D47" s="299"/>
      <c r="E47" s="299"/>
      <c r="F47" s="299"/>
      <c r="G47" s="299"/>
      <c r="H47" s="300"/>
      <c r="I47" s="300"/>
      <c r="J47" s="300"/>
      <c r="K47" s="300"/>
      <c r="L47" s="300"/>
      <c r="M47" s="300"/>
      <c r="N47" s="300"/>
      <c r="O47" s="300"/>
      <c r="P47" s="2"/>
    </row>
    <row r="48" spans="1:170" ht="22.5" hidden="1" customHeight="1" x14ac:dyDescent="0.2">
      <c r="A48" s="301"/>
      <c r="B48" s="302"/>
      <c r="C48" s="303"/>
      <c r="D48" s="240"/>
      <c r="E48" s="240"/>
      <c r="F48" s="240"/>
      <c r="G48" s="240"/>
      <c r="H48" s="304"/>
      <c r="I48" s="300"/>
      <c r="J48" s="300"/>
      <c r="K48" s="300"/>
      <c r="L48" s="300"/>
      <c r="M48" s="300"/>
      <c r="N48" s="300"/>
      <c r="O48" s="300"/>
      <c r="P48" s="2"/>
    </row>
    <row r="49" spans="1:25" ht="25.5" hidden="1" x14ac:dyDescent="0.2">
      <c r="A49" s="305" t="s">
        <v>60</v>
      </c>
      <c r="B49" s="306" t="s">
        <v>218</v>
      </c>
      <c r="C49" s="307" t="s">
        <v>219</v>
      </c>
      <c r="D49" s="308" t="s">
        <v>220</v>
      </c>
      <c r="E49" s="309"/>
      <c r="F49" s="305" t="s">
        <v>221</v>
      </c>
      <c r="G49" s="305"/>
      <c r="H49" s="305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idden="1" x14ac:dyDescent="0.2">
      <c r="A50" s="305"/>
      <c r="B50" s="310">
        <v>0</v>
      </c>
      <c r="C50" s="310">
        <v>0</v>
      </c>
      <c r="D50" s="311">
        <v>0</v>
      </c>
      <c r="E50" s="312"/>
      <c r="F50" s="313">
        <v>0.12</v>
      </c>
      <c r="G50" s="313"/>
      <c r="H50" s="31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idden="1" x14ac:dyDescent="0.2"/>
    <row r="52" spans="1:25" hidden="1" x14ac:dyDescent="0.2">
      <c r="A52" s="179" t="s">
        <v>61</v>
      </c>
    </row>
  </sheetData>
  <sheetProtection selectLockedCells="1" selectUnlockedCells="1"/>
  <mergeCells count="119">
    <mergeCell ref="A42:Q42"/>
    <mergeCell ref="A43:Q43"/>
    <mergeCell ref="A44:Q44"/>
    <mergeCell ref="A49:A50"/>
    <mergeCell ref="D49:E49"/>
    <mergeCell ref="F49:H49"/>
    <mergeCell ref="D50:E50"/>
    <mergeCell ref="F50:H50"/>
    <mergeCell ref="N39:O39"/>
    <mergeCell ref="P39:Q39"/>
    <mergeCell ref="B40:C40"/>
    <mergeCell ref="N40:O40"/>
    <mergeCell ref="P40:Q40"/>
    <mergeCell ref="A41:Q41"/>
    <mergeCell ref="A39:A40"/>
    <mergeCell ref="B39:C39"/>
    <mergeCell ref="D39:D40"/>
    <mergeCell ref="E39:E40"/>
    <mergeCell ref="F39:F40"/>
    <mergeCell ref="M39:M40"/>
    <mergeCell ref="B37:C37"/>
    <mergeCell ref="N37:O37"/>
    <mergeCell ref="P37:Q37"/>
    <mergeCell ref="B38:C38"/>
    <mergeCell ref="N38:O38"/>
    <mergeCell ref="P38:Q38"/>
    <mergeCell ref="B35:C35"/>
    <mergeCell ref="H35:L35"/>
    <mergeCell ref="N35:Q35"/>
    <mergeCell ref="B36:C36"/>
    <mergeCell ref="N36:O36"/>
    <mergeCell ref="P36:Q36"/>
    <mergeCell ref="B33:C33"/>
    <mergeCell ref="N33:O33"/>
    <mergeCell ref="P33:Q33"/>
    <mergeCell ref="B34:C34"/>
    <mergeCell ref="N34:O34"/>
    <mergeCell ref="P34:Q34"/>
    <mergeCell ref="A31:A32"/>
    <mergeCell ref="B31:C32"/>
    <mergeCell ref="M31:M32"/>
    <mergeCell ref="N31:O31"/>
    <mergeCell ref="P31:Q31"/>
    <mergeCell ref="N32:O32"/>
    <mergeCell ref="P32:Q32"/>
    <mergeCell ref="B29:C29"/>
    <mergeCell ref="N29:O29"/>
    <mergeCell ref="P29:Q29"/>
    <mergeCell ref="B30:C30"/>
    <mergeCell ref="H30:I30"/>
    <mergeCell ref="J30:K30"/>
    <mergeCell ref="N30:O30"/>
    <mergeCell ref="P30:Q30"/>
    <mergeCell ref="A26:A28"/>
    <mergeCell ref="B26:C28"/>
    <mergeCell ref="M26:M27"/>
    <mergeCell ref="N26:O26"/>
    <mergeCell ref="P26:Q28"/>
    <mergeCell ref="N27:O27"/>
    <mergeCell ref="N28:O28"/>
    <mergeCell ref="A24:A25"/>
    <mergeCell ref="B24:C25"/>
    <mergeCell ref="M24:M25"/>
    <mergeCell ref="N24:O24"/>
    <mergeCell ref="P24:Q24"/>
    <mergeCell ref="N25:O25"/>
    <mergeCell ref="P25:Q25"/>
    <mergeCell ref="P21:Q21"/>
    <mergeCell ref="A22:A23"/>
    <mergeCell ref="B22:C23"/>
    <mergeCell ref="M22:M23"/>
    <mergeCell ref="N22:O22"/>
    <mergeCell ref="P22:Q22"/>
    <mergeCell ref="N23:O23"/>
    <mergeCell ref="P23:Q23"/>
    <mergeCell ref="A19:Q19"/>
    <mergeCell ref="A20:A21"/>
    <mergeCell ref="B20:C21"/>
    <mergeCell ref="D20:D21"/>
    <mergeCell ref="E20:E21"/>
    <mergeCell ref="F20:F21"/>
    <mergeCell ref="G20:L21"/>
    <mergeCell ref="M20:M21"/>
    <mergeCell ref="N20:Q20"/>
    <mergeCell ref="N21:O21"/>
    <mergeCell ref="P15:Q15"/>
    <mergeCell ref="A16:A17"/>
    <mergeCell ref="B16:B17"/>
    <mergeCell ref="D16:M17"/>
    <mergeCell ref="N16:O16"/>
    <mergeCell ref="P16:Q16"/>
    <mergeCell ref="N17:O17"/>
    <mergeCell ref="P17:Q17"/>
    <mergeCell ref="A12:M13"/>
    <mergeCell ref="N12:Q12"/>
    <mergeCell ref="N13:O13"/>
    <mergeCell ref="P13:Q13"/>
    <mergeCell ref="A14:A15"/>
    <mergeCell ref="B14:B15"/>
    <mergeCell ref="D14:M15"/>
    <mergeCell ref="N14:O14"/>
    <mergeCell ref="P14:Q14"/>
    <mergeCell ref="N15:O15"/>
    <mergeCell ref="A8:A11"/>
    <mergeCell ref="B8:B11"/>
    <mergeCell ref="C8:C11"/>
    <mergeCell ref="D8:M11"/>
    <mergeCell ref="N8:O8"/>
    <mergeCell ref="P8:Q8"/>
    <mergeCell ref="N9:Q9"/>
    <mergeCell ref="A1:D1"/>
    <mergeCell ref="A2:N2"/>
    <mergeCell ref="A3:Q4"/>
    <mergeCell ref="A6:A7"/>
    <mergeCell ref="B6:B7"/>
    <mergeCell ref="C6:C7"/>
    <mergeCell ref="D6:M7"/>
    <mergeCell ref="N6:Q6"/>
    <mergeCell ref="N7:Q7"/>
  </mergeCells>
  <printOptions horizontalCentered="1"/>
  <pageMargins left="0" right="0" top="0.47244094488188981" bottom="0" header="0" footer="0"/>
  <pageSetup paperSize="9" scale="36" firstPageNumber="0" orientation="landscape" horizontalDpi="300" verticalDpi="300" r:id="rId1"/>
  <headerFooter scaleWithDoc="0"/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D84A4-24DB-448A-83B4-D4D9B3E86332}">
  <sheetPr>
    <tabColor indexed="50"/>
    <pageSetUpPr fitToPage="1"/>
  </sheetPr>
  <dimension ref="A1:W101"/>
  <sheetViews>
    <sheetView zoomScale="75" zoomScaleNormal="75" zoomScaleSheetLayoutView="75" workbookViewId="0">
      <selection activeCell="F9" sqref="F9"/>
    </sheetView>
  </sheetViews>
  <sheetFormatPr defaultRowHeight="12.75" x14ac:dyDescent="0.2"/>
  <cols>
    <col min="1" max="1" width="26.85546875" style="61" customWidth="1"/>
    <col min="2" max="2" width="16.140625" style="61" customWidth="1"/>
    <col min="3" max="3" width="13.140625" style="61" customWidth="1"/>
    <col min="4" max="4" width="9.28515625" style="61" customWidth="1"/>
    <col min="5" max="5" width="10.7109375" style="61" customWidth="1"/>
    <col min="6" max="6" width="11.7109375" style="61" customWidth="1"/>
    <col min="7" max="7" width="9.140625" style="61" customWidth="1"/>
    <col min="8" max="8" width="11" style="61" customWidth="1"/>
    <col min="9" max="9" width="24.7109375" style="61" customWidth="1"/>
    <col min="10" max="10" width="3.5703125" style="61" customWidth="1"/>
    <col min="11" max="11" width="26.28515625" style="61" customWidth="1"/>
    <col min="12" max="12" width="16" style="61" customWidth="1"/>
    <col min="13" max="13" width="14.5703125" style="61" customWidth="1"/>
    <col min="14" max="14" width="9.140625" style="61" customWidth="1"/>
    <col min="15" max="15" width="11" style="61" customWidth="1"/>
    <col min="16" max="16" width="10.140625" style="61" customWidth="1"/>
    <col min="17" max="18" width="8.42578125" style="61" customWidth="1"/>
    <col min="19" max="19" width="21.140625" style="61" customWidth="1"/>
    <col min="20" max="23" width="9.140625" style="61" hidden="1" customWidth="1"/>
    <col min="24" max="24" width="9.140625" style="61" customWidth="1"/>
    <col min="25" max="256" width="9.140625" style="61"/>
    <col min="257" max="257" width="26.85546875" style="61" customWidth="1"/>
    <col min="258" max="258" width="16.140625" style="61" customWidth="1"/>
    <col min="259" max="259" width="13.140625" style="61" customWidth="1"/>
    <col min="260" max="260" width="9.28515625" style="61" customWidth="1"/>
    <col min="261" max="261" width="10.7109375" style="61" customWidth="1"/>
    <col min="262" max="262" width="11.7109375" style="61" customWidth="1"/>
    <col min="263" max="263" width="9.140625" style="61" customWidth="1"/>
    <col min="264" max="264" width="11" style="61" customWidth="1"/>
    <col min="265" max="265" width="24.7109375" style="61" customWidth="1"/>
    <col min="266" max="266" width="3.5703125" style="61" customWidth="1"/>
    <col min="267" max="267" width="26.28515625" style="61" customWidth="1"/>
    <col min="268" max="268" width="16" style="61" customWidth="1"/>
    <col min="269" max="269" width="14.5703125" style="61" customWidth="1"/>
    <col min="270" max="270" width="9.140625" style="61" customWidth="1"/>
    <col min="271" max="271" width="11" style="61" customWidth="1"/>
    <col min="272" max="272" width="10.140625" style="61" customWidth="1"/>
    <col min="273" max="274" width="8.42578125" style="61" customWidth="1"/>
    <col min="275" max="275" width="21.140625" style="61" customWidth="1"/>
    <col min="276" max="279" width="0" style="61" hidden="1" customWidth="1"/>
    <col min="280" max="280" width="9.140625" style="61" customWidth="1"/>
    <col min="281" max="512" width="9.140625" style="61"/>
    <col min="513" max="513" width="26.85546875" style="61" customWidth="1"/>
    <col min="514" max="514" width="16.140625" style="61" customWidth="1"/>
    <col min="515" max="515" width="13.140625" style="61" customWidth="1"/>
    <col min="516" max="516" width="9.28515625" style="61" customWidth="1"/>
    <col min="517" max="517" width="10.7109375" style="61" customWidth="1"/>
    <col min="518" max="518" width="11.7109375" style="61" customWidth="1"/>
    <col min="519" max="519" width="9.140625" style="61" customWidth="1"/>
    <col min="520" max="520" width="11" style="61" customWidth="1"/>
    <col min="521" max="521" width="24.7109375" style="61" customWidth="1"/>
    <col min="522" max="522" width="3.5703125" style="61" customWidth="1"/>
    <col min="523" max="523" width="26.28515625" style="61" customWidth="1"/>
    <col min="524" max="524" width="16" style="61" customWidth="1"/>
    <col min="525" max="525" width="14.5703125" style="61" customWidth="1"/>
    <col min="526" max="526" width="9.140625" style="61" customWidth="1"/>
    <col min="527" max="527" width="11" style="61" customWidth="1"/>
    <col min="528" max="528" width="10.140625" style="61" customWidth="1"/>
    <col min="529" max="530" width="8.42578125" style="61" customWidth="1"/>
    <col min="531" max="531" width="21.140625" style="61" customWidth="1"/>
    <col min="532" max="535" width="0" style="61" hidden="1" customWidth="1"/>
    <col min="536" max="536" width="9.140625" style="61" customWidth="1"/>
    <col min="537" max="768" width="9.140625" style="61"/>
    <col min="769" max="769" width="26.85546875" style="61" customWidth="1"/>
    <col min="770" max="770" width="16.140625" style="61" customWidth="1"/>
    <col min="771" max="771" width="13.140625" style="61" customWidth="1"/>
    <col min="772" max="772" width="9.28515625" style="61" customWidth="1"/>
    <col min="773" max="773" width="10.7109375" style="61" customWidth="1"/>
    <col min="774" max="774" width="11.7109375" style="61" customWidth="1"/>
    <col min="775" max="775" width="9.140625" style="61" customWidth="1"/>
    <col min="776" max="776" width="11" style="61" customWidth="1"/>
    <col min="777" max="777" width="24.7109375" style="61" customWidth="1"/>
    <col min="778" max="778" width="3.5703125" style="61" customWidth="1"/>
    <col min="779" max="779" width="26.28515625" style="61" customWidth="1"/>
    <col min="780" max="780" width="16" style="61" customWidth="1"/>
    <col min="781" max="781" width="14.5703125" style="61" customWidth="1"/>
    <col min="782" max="782" width="9.140625" style="61" customWidth="1"/>
    <col min="783" max="783" width="11" style="61" customWidth="1"/>
    <col min="784" max="784" width="10.140625" style="61" customWidth="1"/>
    <col min="785" max="786" width="8.42578125" style="61" customWidth="1"/>
    <col min="787" max="787" width="21.140625" style="61" customWidth="1"/>
    <col min="788" max="791" width="0" style="61" hidden="1" customWidth="1"/>
    <col min="792" max="792" width="9.140625" style="61" customWidth="1"/>
    <col min="793" max="1024" width="9.140625" style="61"/>
    <col min="1025" max="1025" width="26.85546875" style="61" customWidth="1"/>
    <col min="1026" max="1026" width="16.140625" style="61" customWidth="1"/>
    <col min="1027" max="1027" width="13.140625" style="61" customWidth="1"/>
    <col min="1028" max="1028" width="9.28515625" style="61" customWidth="1"/>
    <col min="1029" max="1029" width="10.7109375" style="61" customWidth="1"/>
    <col min="1030" max="1030" width="11.7109375" style="61" customWidth="1"/>
    <col min="1031" max="1031" width="9.140625" style="61" customWidth="1"/>
    <col min="1032" max="1032" width="11" style="61" customWidth="1"/>
    <col min="1033" max="1033" width="24.7109375" style="61" customWidth="1"/>
    <col min="1034" max="1034" width="3.5703125" style="61" customWidth="1"/>
    <col min="1035" max="1035" width="26.28515625" style="61" customWidth="1"/>
    <col min="1036" max="1036" width="16" style="61" customWidth="1"/>
    <col min="1037" max="1037" width="14.5703125" style="61" customWidth="1"/>
    <col min="1038" max="1038" width="9.140625" style="61" customWidth="1"/>
    <col min="1039" max="1039" width="11" style="61" customWidth="1"/>
    <col min="1040" max="1040" width="10.140625" style="61" customWidth="1"/>
    <col min="1041" max="1042" width="8.42578125" style="61" customWidth="1"/>
    <col min="1043" max="1043" width="21.140625" style="61" customWidth="1"/>
    <col min="1044" max="1047" width="0" style="61" hidden="1" customWidth="1"/>
    <col min="1048" max="1048" width="9.140625" style="61" customWidth="1"/>
    <col min="1049" max="1280" width="9.140625" style="61"/>
    <col min="1281" max="1281" width="26.85546875" style="61" customWidth="1"/>
    <col min="1282" max="1282" width="16.140625" style="61" customWidth="1"/>
    <col min="1283" max="1283" width="13.140625" style="61" customWidth="1"/>
    <col min="1284" max="1284" width="9.28515625" style="61" customWidth="1"/>
    <col min="1285" max="1285" width="10.7109375" style="61" customWidth="1"/>
    <col min="1286" max="1286" width="11.7109375" style="61" customWidth="1"/>
    <col min="1287" max="1287" width="9.140625" style="61" customWidth="1"/>
    <col min="1288" max="1288" width="11" style="61" customWidth="1"/>
    <col min="1289" max="1289" width="24.7109375" style="61" customWidth="1"/>
    <col min="1290" max="1290" width="3.5703125" style="61" customWidth="1"/>
    <col min="1291" max="1291" width="26.28515625" style="61" customWidth="1"/>
    <col min="1292" max="1292" width="16" style="61" customWidth="1"/>
    <col min="1293" max="1293" width="14.5703125" style="61" customWidth="1"/>
    <col min="1294" max="1294" width="9.140625" style="61" customWidth="1"/>
    <col min="1295" max="1295" width="11" style="61" customWidth="1"/>
    <col min="1296" max="1296" width="10.140625" style="61" customWidth="1"/>
    <col min="1297" max="1298" width="8.42578125" style="61" customWidth="1"/>
    <col min="1299" max="1299" width="21.140625" style="61" customWidth="1"/>
    <col min="1300" max="1303" width="0" style="61" hidden="1" customWidth="1"/>
    <col min="1304" max="1304" width="9.140625" style="61" customWidth="1"/>
    <col min="1305" max="1536" width="9.140625" style="61"/>
    <col min="1537" max="1537" width="26.85546875" style="61" customWidth="1"/>
    <col min="1538" max="1538" width="16.140625" style="61" customWidth="1"/>
    <col min="1539" max="1539" width="13.140625" style="61" customWidth="1"/>
    <col min="1540" max="1540" width="9.28515625" style="61" customWidth="1"/>
    <col min="1541" max="1541" width="10.7109375" style="61" customWidth="1"/>
    <col min="1542" max="1542" width="11.7109375" style="61" customWidth="1"/>
    <col min="1543" max="1543" width="9.140625" style="61" customWidth="1"/>
    <col min="1544" max="1544" width="11" style="61" customWidth="1"/>
    <col min="1545" max="1545" width="24.7109375" style="61" customWidth="1"/>
    <col min="1546" max="1546" width="3.5703125" style="61" customWidth="1"/>
    <col min="1547" max="1547" width="26.28515625" style="61" customWidth="1"/>
    <col min="1548" max="1548" width="16" style="61" customWidth="1"/>
    <col min="1549" max="1549" width="14.5703125" style="61" customWidth="1"/>
    <col min="1550" max="1550" width="9.140625" style="61" customWidth="1"/>
    <col min="1551" max="1551" width="11" style="61" customWidth="1"/>
    <col min="1552" max="1552" width="10.140625" style="61" customWidth="1"/>
    <col min="1553" max="1554" width="8.42578125" style="61" customWidth="1"/>
    <col min="1555" max="1555" width="21.140625" style="61" customWidth="1"/>
    <col min="1556" max="1559" width="0" style="61" hidden="1" customWidth="1"/>
    <col min="1560" max="1560" width="9.140625" style="61" customWidth="1"/>
    <col min="1561" max="1792" width="9.140625" style="61"/>
    <col min="1793" max="1793" width="26.85546875" style="61" customWidth="1"/>
    <col min="1794" max="1794" width="16.140625" style="61" customWidth="1"/>
    <col min="1795" max="1795" width="13.140625" style="61" customWidth="1"/>
    <col min="1796" max="1796" width="9.28515625" style="61" customWidth="1"/>
    <col min="1797" max="1797" width="10.7109375" style="61" customWidth="1"/>
    <col min="1798" max="1798" width="11.7109375" style="61" customWidth="1"/>
    <col min="1799" max="1799" width="9.140625" style="61" customWidth="1"/>
    <col min="1800" max="1800" width="11" style="61" customWidth="1"/>
    <col min="1801" max="1801" width="24.7109375" style="61" customWidth="1"/>
    <col min="1802" max="1802" width="3.5703125" style="61" customWidth="1"/>
    <col min="1803" max="1803" width="26.28515625" style="61" customWidth="1"/>
    <col min="1804" max="1804" width="16" style="61" customWidth="1"/>
    <col min="1805" max="1805" width="14.5703125" style="61" customWidth="1"/>
    <col min="1806" max="1806" width="9.140625" style="61" customWidth="1"/>
    <col min="1807" max="1807" width="11" style="61" customWidth="1"/>
    <col min="1808" max="1808" width="10.140625" style="61" customWidth="1"/>
    <col min="1809" max="1810" width="8.42578125" style="61" customWidth="1"/>
    <col min="1811" max="1811" width="21.140625" style="61" customWidth="1"/>
    <col min="1812" max="1815" width="0" style="61" hidden="1" customWidth="1"/>
    <col min="1816" max="1816" width="9.140625" style="61" customWidth="1"/>
    <col min="1817" max="2048" width="9.140625" style="61"/>
    <col min="2049" max="2049" width="26.85546875" style="61" customWidth="1"/>
    <col min="2050" max="2050" width="16.140625" style="61" customWidth="1"/>
    <col min="2051" max="2051" width="13.140625" style="61" customWidth="1"/>
    <col min="2052" max="2052" width="9.28515625" style="61" customWidth="1"/>
    <col min="2053" max="2053" width="10.7109375" style="61" customWidth="1"/>
    <col min="2054" max="2054" width="11.7109375" style="61" customWidth="1"/>
    <col min="2055" max="2055" width="9.140625" style="61" customWidth="1"/>
    <col min="2056" max="2056" width="11" style="61" customWidth="1"/>
    <col min="2057" max="2057" width="24.7109375" style="61" customWidth="1"/>
    <col min="2058" max="2058" width="3.5703125" style="61" customWidth="1"/>
    <col min="2059" max="2059" width="26.28515625" style="61" customWidth="1"/>
    <col min="2060" max="2060" width="16" style="61" customWidth="1"/>
    <col min="2061" max="2061" width="14.5703125" style="61" customWidth="1"/>
    <col min="2062" max="2062" width="9.140625" style="61" customWidth="1"/>
    <col min="2063" max="2063" width="11" style="61" customWidth="1"/>
    <col min="2064" max="2064" width="10.140625" style="61" customWidth="1"/>
    <col min="2065" max="2066" width="8.42578125" style="61" customWidth="1"/>
    <col min="2067" max="2067" width="21.140625" style="61" customWidth="1"/>
    <col min="2068" max="2071" width="0" style="61" hidden="1" customWidth="1"/>
    <col min="2072" max="2072" width="9.140625" style="61" customWidth="1"/>
    <col min="2073" max="2304" width="9.140625" style="61"/>
    <col min="2305" max="2305" width="26.85546875" style="61" customWidth="1"/>
    <col min="2306" max="2306" width="16.140625" style="61" customWidth="1"/>
    <col min="2307" max="2307" width="13.140625" style="61" customWidth="1"/>
    <col min="2308" max="2308" width="9.28515625" style="61" customWidth="1"/>
    <col min="2309" max="2309" width="10.7109375" style="61" customWidth="1"/>
    <col min="2310" max="2310" width="11.7109375" style="61" customWidth="1"/>
    <col min="2311" max="2311" width="9.140625" style="61" customWidth="1"/>
    <col min="2312" max="2312" width="11" style="61" customWidth="1"/>
    <col min="2313" max="2313" width="24.7109375" style="61" customWidth="1"/>
    <col min="2314" max="2314" width="3.5703125" style="61" customWidth="1"/>
    <col min="2315" max="2315" width="26.28515625" style="61" customWidth="1"/>
    <col min="2316" max="2316" width="16" style="61" customWidth="1"/>
    <col min="2317" max="2317" width="14.5703125" style="61" customWidth="1"/>
    <col min="2318" max="2318" width="9.140625" style="61" customWidth="1"/>
    <col min="2319" max="2319" width="11" style="61" customWidth="1"/>
    <col min="2320" max="2320" width="10.140625" style="61" customWidth="1"/>
    <col min="2321" max="2322" width="8.42578125" style="61" customWidth="1"/>
    <col min="2323" max="2323" width="21.140625" style="61" customWidth="1"/>
    <col min="2324" max="2327" width="0" style="61" hidden="1" customWidth="1"/>
    <col min="2328" max="2328" width="9.140625" style="61" customWidth="1"/>
    <col min="2329" max="2560" width="9.140625" style="61"/>
    <col min="2561" max="2561" width="26.85546875" style="61" customWidth="1"/>
    <col min="2562" max="2562" width="16.140625" style="61" customWidth="1"/>
    <col min="2563" max="2563" width="13.140625" style="61" customWidth="1"/>
    <col min="2564" max="2564" width="9.28515625" style="61" customWidth="1"/>
    <col min="2565" max="2565" width="10.7109375" style="61" customWidth="1"/>
    <col min="2566" max="2566" width="11.7109375" style="61" customWidth="1"/>
    <col min="2567" max="2567" width="9.140625" style="61" customWidth="1"/>
    <col min="2568" max="2568" width="11" style="61" customWidth="1"/>
    <col min="2569" max="2569" width="24.7109375" style="61" customWidth="1"/>
    <col min="2570" max="2570" width="3.5703125" style="61" customWidth="1"/>
    <col min="2571" max="2571" width="26.28515625" style="61" customWidth="1"/>
    <col min="2572" max="2572" width="16" style="61" customWidth="1"/>
    <col min="2573" max="2573" width="14.5703125" style="61" customWidth="1"/>
    <col min="2574" max="2574" width="9.140625" style="61" customWidth="1"/>
    <col min="2575" max="2575" width="11" style="61" customWidth="1"/>
    <col min="2576" max="2576" width="10.140625" style="61" customWidth="1"/>
    <col min="2577" max="2578" width="8.42578125" style="61" customWidth="1"/>
    <col min="2579" max="2579" width="21.140625" style="61" customWidth="1"/>
    <col min="2580" max="2583" width="0" style="61" hidden="1" customWidth="1"/>
    <col min="2584" max="2584" width="9.140625" style="61" customWidth="1"/>
    <col min="2585" max="2816" width="9.140625" style="61"/>
    <col min="2817" max="2817" width="26.85546875" style="61" customWidth="1"/>
    <col min="2818" max="2818" width="16.140625" style="61" customWidth="1"/>
    <col min="2819" max="2819" width="13.140625" style="61" customWidth="1"/>
    <col min="2820" max="2820" width="9.28515625" style="61" customWidth="1"/>
    <col min="2821" max="2821" width="10.7109375" style="61" customWidth="1"/>
    <col min="2822" max="2822" width="11.7109375" style="61" customWidth="1"/>
    <col min="2823" max="2823" width="9.140625" style="61" customWidth="1"/>
    <col min="2824" max="2824" width="11" style="61" customWidth="1"/>
    <col min="2825" max="2825" width="24.7109375" style="61" customWidth="1"/>
    <col min="2826" max="2826" width="3.5703125" style="61" customWidth="1"/>
    <col min="2827" max="2827" width="26.28515625" style="61" customWidth="1"/>
    <col min="2828" max="2828" width="16" style="61" customWidth="1"/>
    <col min="2829" max="2829" width="14.5703125" style="61" customWidth="1"/>
    <col min="2830" max="2830" width="9.140625" style="61" customWidth="1"/>
    <col min="2831" max="2831" width="11" style="61" customWidth="1"/>
    <col min="2832" max="2832" width="10.140625" style="61" customWidth="1"/>
    <col min="2833" max="2834" width="8.42578125" style="61" customWidth="1"/>
    <col min="2835" max="2835" width="21.140625" style="61" customWidth="1"/>
    <col min="2836" max="2839" width="0" style="61" hidden="1" customWidth="1"/>
    <col min="2840" max="2840" width="9.140625" style="61" customWidth="1"/>
    <col min="2841" max="3072" width="9.140625" style="61"/>
    <col min="3073" max="3073" width="26.85546875" style="61" customWidth="1"/>
    <col min="3074" max="3074" width="16.140625" style="61" customWidth="1"/>
    <col min="3075" max="3075" width="13.140625" style="61" customWidth="1"/>
    <col min="3076" max="3076" width="9.28515625" style="61" customWidth="1"/>
    <col min="3077" max="3077" width="10.7109375" style="61" customWidth="1"/>
    <col min="3078" max="3078" width="11.7109375" style="61" customWidth="1"/>
    <col min="3079" max="3079" width="9.140625" style="61" customWidth="1"/>
    <col min="3080" max="3080" width="11" style="61" customWidth="1"/>
    <col min="3081" max="3081" width="24.7109375" style="61" customWidth="1"/>
    <col min="3082" max="3082" width="3.5703125" style="61" customWidth="1"/>
    <col min="3083" max="3083" width="26.28515625" style="61" customWidth="1"/>
    <col min="3084" max="3084" width="16" style="61" customWidth="1"/>
    <col min="3085" max="3085" width="14.5703125" style="61" customWidth="1"/>
    <col min="3086" max="3086" width="9.140625" style="61" customWidth="1"/>
    <col min="3087" max="3087" width="11" style="61" customWidth="1"/>
    <col min="3088" max="3088" width="10.140625" style="61" customWidth="1"/>
    <col min="3089" max="3090" width="8.42578125" style="61" customWidth="1"/>
    <col min="3091" max="3091" width="21.140625" style="61" customWidth="1"/>
    <col min="3092" max="3095" width="0" style="61" hidden="1" customWidth="1"/>
    <col min="3096" max="3096" width="9.140625" style="61" customWidth="1"/>
    <col min="3097" max="3328" width="9.140625" style="61"/>
    <col min="3329" max="3329" width="26.85546875" style="61" customWidth="1"/>
    <col min="3330" max="3330" width="16.140625" style="61" customWidth="1"/>
    <col min="3331" max="3331" width="13.140625" style="61" customWidth="1"/>
    <col min="3332" max="3332" width="9.28515625" style="61" customWidth="1"/>
    <col min="3333" max="3333" width="10.7109375" style="61" customWidth="1"/>
    <col min="3334" max="3334" width="11.7109375" style="61" customWidth="1"/>
    <col min="3335" max="3335" width="9.140625" style="61" customWidth="1"/>
    <col min="3336" max="3336" width="11" style="61" customWidth="1"/>
    <col min="3337" max="3337" width="24.7109375" style="61" customWidth="1"/>
    <col min="3338" max="3338" width="3.5703125" style="61" customWidth="1"/>
    <col min="3339" max="3339" width="26.28515625" style="61" customWidth="1"/>
    <col min="3340" max="3340" width="16" style="61" customWidth="1"/>
    <col min="3341" max="3341" width="14.5703125" style="61" customWidth="1"/>
    <col min="3342" max="3342" width="9.140625" style="61" customWidth="1"/>
    <col min="3343" max="3343" width="11" style="61" customWidth="1"/>
    <col min="3344" max="3344" width="10.140625" style="61" customWidth="1"/>
    <col min="3345" max="3346" width="8.42578125" style="61" customWidth="1"/>
    <col min="3347" max="3347" width="21.140625" style="61" customWidth="1"/>
    <col min="3348" max="3351" width="0" style="61" hidden="1" customWidth="1"/>
    <col min="3352" max="3352" width="9.140625" style="61" customWidth="1"/>
    <col min="3353" max="3584" width="9.140625" style="61"/>
    <col min="3585" max="3585" width="26.85546875" style="61" customWidth="1"/>
    <col min="3586" max="3586" width="16.140625" style="61" customWidth="1"/>
    <col min="3587" max="3587" width="13.140625" style="61" customWidth="1"/>
    <col min="3588" max="3588" width="9.28515625" style="61" customWidth="1"/>
    <col min="3589" max="3589" width="10.7109375" style="61" customWidth="1"/>
    <col min="3590" max="3590" width="11.7109375" style="61" customWidth="1"/>
    <col min="3591" max="3591" width="9.140625" style="61" customWidth="1"/>
    <col min="3592" max="3592" width="11" style="61" customWidth="1"/>
    <col min="3593" max="3593" width="24.7109375" style="61" customWidth="1"/>
    <col min="3594" max="3594" width="3.5703125" style="61" customWidth="1"/>
    <col min="3595" max="3595" width="26.28515625" style="61" customWidth="1"/>
    <col min="3596" max="3596" width="16" style="61" customWidth="1"/>
    <col min="3597" max="3597" width="14.5703125" style="61" customWidth="1"/>
    <col min="3598" max="3598" width="9.140625" style="61" customWidth="1"/>
    <col min="3599" max="3599" width="11" style="61" customWidth="1"/>
    <col min="3600" max="3600" width="10.140625" style="61" customWidth="1"/>
    <col min="3601" max="3602" width="8.42578125" style="61" customWidth="1"/>
    <col min="3603" max="3603" width="21.140625" style="61" customWidth="1"/>
    <col min="3604" max="3607" width="0" style="61" hidden="1" customWidth="1"/>
    <col min="3608" max="3608" width="9.140625" style="61" customWidth="1"/>
    <col min="3609" max="3840" width="9.140625" style="61"/>
    <col min="3841" max="3841" width="26.85546875" style="61" customWidth="1"/>
    <col min="3842" max="3842" width="16.140625" style="61" customWidth="1"/>
    <col min="3843" max="3843" width="13.140625" style="61" customWidth="1"/>
    <col min="3844" max="3844" width="9.28515625" style="61" customWidth="1"/>
    <col min="3845" max="3845" width="10.7109375" style="61" customWidth="1"/>
    <col min="3846" max="3846" width="11.7109375" style="61" customWidth="1"/>
    <col min="3847" max="3847" width="9.140625" style="61" customWidth="1"/>
    <col min="3848" max="3848" width="11" style="61" customWidth="1"/>
    <col min="3849" max="3849" width="24.7109375" style="61" customWidth="1"/>
    <col min="3850" max="3850" width="3.5703125" style="61" customWidth="1"/>
    <col min="3851" max="3851" width="26.28515625" style="61" customWidth="1"/>
    <col min="3852" max="3852" width="16" style="61" customWidth="1"/>
    <col min="3853" max="3853" width="14.5703125" style="61" customWidth="1"/>
    <col min="3854" max="3854" width="9.140625" style="61" customWidth="1"/>
    <col min="3855" max="3855" width="11" style="61" customWidth="1"/>
    <col min="3856" max="3856" width="10.140625" style="61" customWidth="1"/>
    <col min="3857" max="3858" width="8.42578125" style="61" customWidth="1"/>
    <col min="3859" max="3859" width="21.140625" style="61" customWidth="1"/>
    <col min="3860" max="3863" width="0" style="61" hidden="1" customWidth="1"/>
    <col min="3864" max="3864" width="9.140625" style="61" customWidth="1"/>
    <col min="3865" max="4096" width="9.140625" style="61"/>
    <col min="4097" max="4097" width="26.85546875" style="61" customWidth="1"/>
    <col min="4098" max="4098" width="16.140625" style="61" customWidth="1"/>
    <col min="4099" max="4099" width="13.140625" style="61" customWidth="1"/>
    <col min="4100" max="4100" width="9.28515625" style="61" customWidth="1"/>
    <col min="4101" max="4101" width="10.7109375" style="61" customWidth="1"/>
    <col min="4102" max="4102" width="11.7109375" style="61" customWidth="1"/>
    <col min="4103" max="4103" width="9.140625" style="61" customWidth="1"/>
    <col min="4104" max="4104" width="11" style="61" customWidth="1"/>
    <col min="4105" max="4105" width="24.7109375" style="61" customWidth="1"/>
    <col min="4106" max="4106" width="3.5703125" style="61" customWidth="1"/>
    <col min="4107" max="4107" width="26.28515625" style="61" customWidth="1"/>
    <col min="4108" max="4108" width="16" style="61" customWidth="1"/>
    <col min="4109" max="4109" width="14.5703125" style="61" customWidth="1"/>
    <col min="4110" max="4110" width="9.140625" style="61" customWidth="1"/>
    <col min="4111" max="4111" width="11" style="61" customWidth="1"/>
    <col min="4112" max="4112" width="10.140625" style="61" customWidth="1"/>
    <col min="4113" max="4114" width="8.42578125" style="61" customWidth="1"/>
    <col min="4115" max="4115" width="21.140625" style="61" customWidth="1"/>
    <col min="4116" max="4119" width="0" style="61" hidden="1" customWidth="1"/>
    <col min="4120" max="4120" width="9.140625" style="61" customWidth="1"/>
    <col min="4121" max="4352" width="9.140625" style="61"/>
    <col min="4353" max="4353" width="26.85546875" style="61" customWidth="1"/>
    <col min="4354" max="4354" width="16.140625" style="61" customWidth="1"/>
    <col min="4355" max="4355" width="13.140625" style="61" customWidth="1"/>
    <col min="4356" max="4356" width="9.28515625" style="61" customWidth="1"/>
    <col min="4357" max="4357" width="10.7109375" style="61" customWidth="1"/>
    <col min="4358" max="4358" width="11.7109375" style="61" customWidth="1"/>
    <col min="4359" max="4359" width="9.140625" style="61" customWidth="1"/>
    <col min="4360" max="4360" width="11" style="61" customWidth="1"/>
    <col min="4361" max="4361" width="24.7109375" style="61" customWidth="1"/>
    <col min="4362" max="4362" width="3.5703125" style="61" customWidth="1"/>
    <col min="4363" max="4363" width="26.28515625" style="61" customWidth="1"/>
    <col min="4364" max="4364" width="16" style="61" customWidth="1"/>
    <col min="4365" max="4365" width="14.5703125" style="61" customWidth="1"/>
    <col min="4366" max="4366" width="9.140625" style="61" customWidth="1"/>
    <col min="4367" max="4367" width="11" style="61" customWidth="1"/>
    <col min="4368" max="4368" width="10.140625" style="61" customWidth="1"/>
    <col min="4369" max="4370" width="8.42578125" style="61" customWidth="1"/>
    <col min="4371" max="4371" width="21.140625" style="61" customWidth="1"/>
    <col min="4372" max="4375" width="0" style="61" hidden="1" customWidth="1"/>
    <col min="4376" max="4376" width="9.140625" style="61" customWidth="1"/>
    <col min="4377" max="4608" width="9.140625" style="61"/>
    <col min="4609" max="4609" width="26.85546875" style="61" customWidth="1"/>
    <col min="4610" max="4610" width="16.140625" style="61" customWidth="1"/>
    <col min="4611" max="4611" width="13.140625" style="61" customWidth="1"/>
    <col min="4612" max="4612" width="9.28515625" style="61" customWidth="1"/>
    <col min="4613" max="4613" width="10.7109375" style="61" customWidth="1"/>
    <col min="4614" max="4614" width="11.7109375" style="61" customWidth="1"/>
    <col min="4615" max="4615" width="9.140625" style="61" customWidth="1"/>
    <col min="4616" max="4616" width="11" style="61" customWidth="1"/>
    <col min="4617" max="4617" width="24.7109375" style="61" customWidth="1"/>
    <col min="4618" max="4618" width="3.5703125" style="61" customWidth="1"/>
    <col min="4619" max="4619" width="26.28515625" style="61" customWidth="1"/>
    <col min="4620" max="4620" width="16" style="61" customWidth="1"/>
    <col min="4621" max="4621" width="14.5703125" style="61" customWidth="1"/>
    <col min="4622" max="4622" width="9.140625" style="61" customWidth="1"/>
    <col min="4623" max="4623" width="11" style="61" customWidth="1"/>
    <col min="4624" max="4624" width="10.140625" style="61" customWidth="1"/>
    <col min="4625" max="4626" width="8.42578125" style="61" customWidth="1"/>
    <col min="4627" max="4627" width="21.140625" style="61" customWidth="1"/>
    <col min="4628" max="4631" width="0" style="61" hidden="1" customWidth="1"/>
    <col min="4632" max="4632" width="9.140625" style="61" customWidth="1"/>
    <col min="4633" max="4864" width="9.140625" style="61"/>
    <col min="4865" max="4865" width="26.85546875" style="61" customWidth="1"/>
    <col min="4866" max="4866" width="16.140625" style="61" customWidth="1"/>
    <col min="4867" max="4867" width="13.140625" style="61" customWidth="1"/>
    <col min="4868" max="4868" width="9.28515625" style="61" customWidth="1"/>
    <col min="4869" max="4869" width="10.7109375" style="61" customWidth="1"/>
    <col min="4870" max="4870" width="11.7109375" style="61" customWidth="1"/>
    <col min="4871" max="4871" width="9.140625" style="61" customWidth="1"/>
    <col min="4872" max="4872" width="11" style="61" customWidth="1"/>
    <col min="4873" max="4873" width="24.7109375" style="61" customWidth="1"/>
    <col min="4874" max="4874" width="3.5703125" style="61" customWidth="1"/>
    <col min="4875" max="4875" width="26.28515625" style="61" customWidth="1"/>
    <col min="4876" max="4876" width="16" style="61" customWidth="1"/>
    <col min="4877" max="4877" width="14.5703125" style="61" customWidth="1"/>
    <col min="4878" max="4878" width="9.140625" style="61" customWidth="1"/>
    <col min="4879" max="4879" width="11" style="61" customWidth="1"/>
    <col min="4880" max="4880" width="10.140625" style="61" customWidth="1"/>
    <col min="4881" max="4882" width="8.42578125" style="61" customWidth="1"/>
    <col min="4883" max="4883" width="21.140625" style="61" customWidth="1"/>
    <col min="4884" max="4887" width="0" style="61" hidden="1" customWidth="1"/>
    <col min="4888" max="4888" width="9.140625" style="61" customWidth="1"/>
    <col min="4889" max="5120" width="9.140625" style="61"/>
    <col min="5121" max="5121" width="26.85546875" style="61" customWidth="1"/>
    <col min="5122" max="5122" width="16.140625" style="61" customWidth="1"/>
    <col min="5123" max="5123" width="13.140625" style="61" customWidth="1"/>
    <col min="5124" max="5124" width="9.28515625" style="61" customWidth="1"/>
    <col min="5125" max="5125" width="10.7109375" style="61" customWidth="1"/>
    <col min="5126" max="5126" width="11.7109375" style="61" customWidth="1"/>
    <col min="5127" max="5127" width="9.140625" style="61" customWidth="1"/>
    <col min="5128" max="5128" width="11" style="61" customWidth="1"/>
    <col min="5129" max="5129" width="24.7109375" style="61" customWidth="1"/>
    <col min="5130" max="5130" width="3.5703125" style="61" customWidth="1"/>
    <col min="5131" max="5131" width="26.28515625" style="61" customWidth="1"/>
    <col min="5132" max="5132" width="16" style="61" customWidth="1"/>
    <col min="5133" max="5133" width="14.5703125" style="61" customWidth="1"/>
    <col min="5134" max="5134" width="9.140625" style="61" customWidth="1"/>
    <col min="5135" max="5135" width="11" style="61" customWidth="1"/>
    <col min="5136" max="5136" width="10.140625" style="61" customWidth="1"/>
    <col min="5137" max="5138" width="8.42578125" style="61" customWidth="1"/>
    <col min="5139" max="5139" width="21.140625" style="61" customWidth="1"/>
    <col min="5140" max="5143" width="0" style="61" hidden="1" customWidth="1"/>
    <col min="5144" max="5144" width="9.140625" style="61" customWidth="1"/>
    <col min="5145" max="5376" width="9.140625" style="61"/>
    <col min="5377" max="5377" width="26.85546875" style="61" customWidth="1"/>
    <col min="5378" max="5378" width="16.140625" style="61" customWidth="1"/>
    <col min="5379" max="5379" width="13.140625" style="61" customWidth="1"/>
    <col min="5380" max="5380" width="9.28515625" style="61" customWidth="1"/>
    <col min="5381" max="5381" width="10.7109375" style="61" customWidth="1"/>
    <col min="5382" max="5382" width="11.7109375" style="61" customWidth="1"/>
    <col min="5383" max="5383" width="9.140625" style="61" customWidth="1"/>
    <col min="5384" max="5384" width="11" style="61" customWidth="1"/>
    <col min="5385" max="5385" width="24.7109375" style="61" customWidth="1"/>
    <col min="5386" max="5386" width="3.5703125" style="61" customWidth="1"/>
    <col min="5387" max="5387" width="26.28515625" style="61" customWidth="1"/>
    <col min="5388" max="5388" width="16" style="61" customWidth="1"/>
    <col min="5389" max="5389" width="14.5703125" style="61" customWidth="1"/>
    <col min="5390" max="5390" width="9.140625" style="61" customWidth="1"/>
    <col min="5391" max="5391" width="11" style="61" customWidth="1"/>
    <col min="5392" max="5392" width="10.140625" style="61" customWidth="1"/>
    <col min="5393" max="5394" width="8.42578125" style="61" customWidth="1"/>
    <col min="5395" max="5395" width="21.140625" style="61" customWidth="1"/>
    <col min="5396" max="5399" width="0" style="61" hidden="1" customWidth="1"/>
    <col min="5400" max="5400" width="9.140625" style="61" customWidth="1"/>
    <col min="5401" max="5632" width="9.140625" style="61"/>
    <col min="5633" max="5633" width="26.85546875" style="61" customWidth="1"/>
    <col min="5634" max="5634" width="16.140625" style="61" customWidth="1"/>
    <col min="5635" max="5635" width="13.140625" style="61" customWidth="1"/>
    <col min="5636" max="5636" width="9.28515625" style="61" customWidth="1"/>
    <col min="5637" max="5637" width="10.7109375" style="61" customWidth="1"/>
    <col min="5638" max="5638" width="11.7109375" style="61" customWidth="1"/>
    <col min="5639" max="5639" width="9.140625" style="61" customWidth="1"/>
    <col min="5640" max="5640" width="11" style="61" customWidth="1"/>
    <col min="5641" max="5641" width="24.7109375" style="61" customWidth="1"/>
    <col min="5642" max="5642" width="3.5703125" style="61" customWidth="1"/>
    <col min="5643" max="5643" width="26.28515625" style="61" customWidth="1"/>
    <col min="5644" max="5644" width="16" style="61" customWidth="1"/>
    <col min="5645" max="5645" width="14.5703125" style="61" customWidth="1"/>
    <col min="5646" max="5646" width="9.140625" style="61" customWidth="1"/>
    <col min="5647" max="5647" width="11" style="61" customWidth="1"/>
    <col min="5648" max="5648" width="10.140625" style="61" customWidth="1"/>
    <col min="5649" max="5650" width="8.42578125" style="61" customWidth="1"/>
    <col min="5651" max="5651" width="21.140625" style="61" customWidth="1"/>
    <col min="5652" max="5655" width="0" style="61" hidden="1" customWidth="1"/>
    <col min="5656" max="5656" width="9.140625" style="61" customWidth="1"/>
    <col min="5657" max="5888" width="9.140625" style="61"/>
    <col min="5889" max="5889" width="26.85546875" style="61" customWidth="1"/>
    <col min="5890" max="5890" width="16.140625" style="61" customWidth="1"/>
    <col min="5891" max="5891" width="13.140625" style="61" customWidth="1"/>
    <col min="5892" max="5892" width="9.28515625" style="61" customWidth="1"/>
    <col min="5893" max="5893" width="10.7109375" style="61" customWidth="1"/>
    <col min="5894" max="5894" width="11.7109375" style="61" customWidth="1"/>
    <col min="5895" max="5895" width="9.140625" style="61" customWidth="1"/>
    <col min="5896" max="5896" width="11" style="61" customWidth="1"/>
    <col min="5897" max="5897" width="24.7109375" style="61" customWidth="1"/>
    <col min="5898" max="5898" width="3.5703125" style="61" customWidth="1"/>
    <col min="5899" max="5899" width="26.28515625" style="61" customWidth="1"/>
    <col min="5900" max="5900" width="16" style="61" customWidth="1"/>
    <col min="5901" max="5901" width="14.5703125" style="61" customWidth="1"/>
    <col min="5902" max="5902" width="9.140625" style="61" customWidth="1"/>
    <col min="5903" max="5903" width="11" style="61" customWidth="1"/>
    <col min="5904" max="5904" width="10.140625" style="61" customWidth="1"/>
    <col min="5905" max="5906" width="8.42578125" style="61" customWidth="1"/>
    <col min="5907" max="5907" width="21.140625" style="61" customWidth="1"/>
    <col min="5908" max="5911" width="0" style="61" hidden="1" customWidth="1"/>
    <col min="5912" max="5912" width="9.140625" style="61" customWidth="1"/>
    <col min="5913" max="6144" width="9.140625" style="61"/>
    <col min="6145" max="6145" width="26.85546875" style="61" customWidth="1"/>
    <col min="6146" max="6146" width="16.140625" style="61" customWidth="1"/>
    <col min="6147" max="6147" width="13.140625" style="61" customWidth="1"/>
    <col min="6148" max="6148" width="9.28515625" style="61" customWidth="1"/>
    <col min="6149" max="6149" width="10.7109375" style="61" customWidth="1"/>
    <col min="6150" max="6150" width="11.7109375" style="61" customWidth="1"/>
    <col min="6151" max="6151" width="9.140625" style="61" customWidth="1"/>
    <col min="6152" max="6152" width="11" style="61" customWidth="1"/>
    <col min="6153" max="6153" width="24.7109375" style="61" customWidth="1"/>
    <col min="6154" max="6154" width="3.5703125" style="61" customWidth="1"/>
    <col min="6155" max="6155" width="26.28515625" style="61" customWidth="1"/>
    <col min="6156" max="6156" width="16" style="61" customWidth="1"/>
    <col min="6157" max="6157" width="14.5703125" style="61" customWidth="1"/>
    <col min="6158" max="6158" width="9.140625" style="61" customWidth="1"/>
    <col min="6159" max="6159" width="11" style="61" customWidth="1"/>
    <col min="6160" max="6160" width="10.140625" style="61" customWidth="1"/>
    <col min="6161" max="6162" width="8.42578125" style="61" customWidth="1"/>
    <col min="6163" max="6163" width="21.140625" style="61" customWidth="1"/>
    <col min="6164" max="6167" width="0" style="61" hidden="1" customWidth="1"/>
    <col min="6168" max="6168" width="9.140625" style="61" customWidth="1"/>
    <col min="6169" max="6400" width="9.140625" style="61"/>
    <col min="6401" max="6401" width="26.85546875" style="61" customWidth="1"/>
    <col min="6402" max="6402" width="16.140625" style="61" customWidth="1"/>
    <col min="6403" max="6403" width="13.140625" style="61" customWidth="1"/>
    <col min="6404" max="6404" width="9.28515625" style="61" customWidth="1"/>
    <col min="6405" max="6405" width="10.7109375" style="61" customWidth="1"/>
    <col min="6406" max="6406" width="11.7109375" style="61" customWidth="1"/>
    <col min="6407" max="6407" width="9.140625" style="61" customWidth="1"/>
    <col min="6408" max="6408" width="11" style="61" customWidth="1"/>
    <col min="6409" max="6409" width="24.7109375" style="61" customWidth="1"/>
    <col min="6410" max="6410" width="3.5703125" style="61" customWidth="1"/>
    <col min="6411" max="6411" width="26.28515625" style="61" customWidth="1"/>
    <col min="6412" max="6412" width="16" style="61" customWidth="1"/>
    <col min="6413" max="6413" width="14.5703125" style="61" customWidth="1"/>
    <col min="6414" max="6414" width="9.140625" style="61" customWidth="1"/>
    <col min="6415" max="6415" width="11" style="61" customWidth="1"/>
    <col min="6416" max="6416" width="10.140625" style="61" customWidth="1"/>
    <col min="6417" max="6418" width="8.42578125" style="61" customWidth="1"/>
    <col min="6419" max="6419" width="21.140625" style="61" customWidth="1"/>
    <col min="6420" max="6423" width="0" style="61" hidden="1" customWidth="1"/>
    <col min="6424" max="6424" width="9.140625" style="61" customWidth="1"/>
    <col min="6425" max="6656" width="9.140625" style="61"/>
    <col min="6657" max="6657" width="26.85546875" style="61" customWidth="1"/>
    <col min="6658" max="6658" width="16.140625" style="61" customWidth="1"/>
    <col min="6659" max="6659" width="13.140625" style="61" customWidth="1"/>
    <col min="6660" max="6660" width="9.28515625" style="61" customWidth="1"/>
    <col min="6661" max="6661" width="10.7109375" style="61" customWidth="1"/>
    <col min="6662" max="6662" width="11.7109375" style="61" customWidth="1"/>
    <col min="6663" max="6663" width="9.140625" style="61" customWidth="1"/>
    <col min="6664" max="6664" width="11" style="61" customWidth="1"/>
    <col min="6665" max="6665" width="24.7109375" style="61" customWidth="1"/>
    <col min="6666" max="6666" width="3.5703125" style="61" customWidth="1"/>
    <col min="6667" max="6667" width="26.28515625" style="61" customWidth="1"/>
    <col min="6668" max="6668" width="16" style="61" customWidth="1"/>
    <col min="6669" max="6669" width="14.5703125" style="61" customWidth="1"/>
    <col min="6670" max="6670" width="9.140625" style="61" customWidth="1"/>
    <col min="6671" max="6671" width="11" style="61" customWidth="1"/>
    <col min="6672" max="6672" width="10.140625" style="61" customWidth="1"/>
    <col min="6673" max="6674" width="8.42578125" style="61" customWidth="1"/>
    <col min="6675" max="6675" width="21.140625" style="61" customWidth="1"/>
    <col min="6676" max="6679" width="0" style="61" hidden="1" customWidth="1"/>
    <col min="6680" max="6680" width="9.140625" style="61" customWidth="1"/>
    <col min="6681" max="6912" width="9.140625" style="61"/>
    <col min="6913" max="6913" width="26.85546875" style="61" customWidth="1"/>
    <col min="6914" max="6914" width="16.140625" style="61" customWidth="1"/>
    <col min="6915" max="6915" width="13.140625" style="61" customWidth="1"/>
    <col min="6916" max="6916" width="9.28515625" style="61" customWidth="1"/>
    <col min="6917" max="6917" width="10.7109375" style="61" customWidth="1"/>
    <col min="6918" max="6918" width="11.7109375" style="61" customWidth="1"/>
    <col min="6919" max="6919" width="9.140625" style="61" customWidth="1"/>
    <col min="6920" max="6920" width="11" style="61" customWidth="1"/>
    <col min="6921" max="6921" width="24.7109375" style="61" customWidth="1"/>
    <col min="6922" max="6922" width="3.5703125" style="61" customWidth="1"/>
    <col min="6923" max="6923" width="26.28515625" style="61" customWidth="1"/>
    <col min="6924" max="6924" width="16" style="61" customWidth="1"/>
    <col min="6925" max="6925" width="14.5703125" style="61" customWidth="1"/>
    <col min="6926" max="6926" width="9.140625" style="61" customWidth="1"/>
    <col min="6927" max="6927" width="11" style="61" customWidth="1"/>
    <col min="6928" max="6928" width="10.140625" style="61" customWidth="1"/>
    <col min="6929" max="6930" width="8.42578125" style="61" customWidth="1"/>
    <col min="6931" max="6931" width="21.140625" style="61" customWidth="1"/>
    <col min="6932" max="6935" width="0" style="61" hidden="1" customWidth="1"/>
    <col min="6936" max="6936" width="9.140625" style="61" customWidth="1"/>
    <col min="6937" max="7168" width="9.140625" style="61"/>
    <col min="7169" max="7169" width="26.85546875" style="61" customWidth="1"/>
    <col min="7170" max="7170" width="16.140625" style="61" customWidth="1"/>
    <col min="7171" max="7171" width="13.140625" style="61" customWidth="1"/>
    <col min="7172" max="7172" width="9.28515625" style="61" customWidth="1"/>
    <col min="7173" max="7173" width="10.7109375" style="61" customWidth="1"/>
    <col min="7174" max="7174" width="11.7109375" style="61" customWidth="1"/>
    <col min="7175" max="7175" width="9.140625" style="61" customWidth="1"/>
    <col min="7176" max="7176" width="11" style="61" customWidth="1"/>
    <col min="7177" max="7177" width="24.7109375" style="61" customWidth="1"/>
    <col min="7178" max="7178" width="3.5703125" style="61" customWidth="1"/>
    <col min="7179" max="7179" width="26.28515625" style="61" customWidth="1"/>
    <col min="7180" max="7180" width="16" style="61" customWidth="1"/>
    <col min="7181" max="7181" width="14.5703125" style="61" customWidth="1"/>
    <col min="7182" max="7182" width="9.140625" style="61" customWidth="1"/>
    <col min="7183" max="7183" width="11" style="61" customWidth="1"/>
    <col min="7184" max="7184" width="10.140625" style="61" customWidth="1"/>
    <col min="7185" max="7186" width="8.42578125" style="61" customWidth="1"/>
    <col min="7187" max="7187" width="21.140625" style="61" customWidth="1"/>
    <col min="7188" max="7191" width="0" style="61" hidden="1" customWidth="1"/>
    <col min="7192" max="7192" width="9.140625" style="61" customWidth="1"/>
    <col min="7193" max="7424" width="9.140625" style="61"/>
    <col min="7425" max="7425" width="26.85546875" style="61" customWidth="1"/>
    <col min="7426" max="7426" width="16.140625" style="61" customWidth="1"/>
    <col min="7427" max="7427" width="13.140625" style="61" customWidth="1"/>
    <col min="7428" max="7428" width="9.28515625" style="61" customWidth="1"/>
    <col min="7429" max="7429" width="10.7109375" style="61" customWidth="1"/>
    <col min="7430" max="7430" width="11.7109375" style="61" customWidth="1"/>
    <col min="7431" max="7431" width="9.140625" style="61" customWidth="1"/>
    <col min="7432" max="7432" width="11" style="61" customWidth="1"/>
    <col min="7433" max="7433" width="24.7109375" style="61" customWidth="1"/>
    <col min="7434" max="7434" width="3.5703125" style="61" customWidth="1"/>
    <col min="7435" max="7435" width="26.28515625" style="61" customWidth="1"/>
    <col min="7436" max="7436" width="16" style="61" customWidth="1"/>
    <col min="7437" max="7437" width="14.5703125" style="61" customWidth="1"/>
    <col min="7438" max="7438" width="9.140625" style="61" customWidth="1"/>
    <col min="7439" max="7439" width="11" style="61" customWidth="1"/>
    <col min="7440" max="7440" width="10.140625" style="61" customWidth="1"/>
    <col min="7441" max="7442" width="8.42578125" style="61" customWidth="1"/>
    <col min="7443" max="7443" width="21.140625" style="61" customWidth="1"/>
    <col min="7444" max="7447" width="0" style="61" hidden="1" customWidth="1"/>
    <col min="7448" max="7448" width="9.140625" style="61" customWidth="1"/>
    <col min="7449" max="7680" width="9.140625" style="61"/>
    <col min="7681" max="7681" width="26.85546875" style="61" customWidth="1"/>
    <col min="7682" max="7682" width="16.140625" style="61" customWidth="1"/>
    <col min="7683" max="7683" width="13.140625" style="61" customWidth="1"/>
    <col min="7684" max="7684" width="9.28515625" style="61" customWidth="1"/>
    <col min="7685" max="7685" width="10.7109375" style="61" customWidth="1"/>
    <col min="7686" max="7686" width="11.7109375" style="61" customWidth="1"/>
    <col min="7687" max="7687" width="9.140625" style="61" customWidth="1"/>
    <col min="7688" max="7688" width="11" style="61" customWidth="1"/>
    <col min="7689" max="7689" width="24.7109375" style="61" customWidth="1"/>
    <col min="7690" max="7690" width="3.5703125" style="61" customWidth="1"/>
    <col min="7691" max="7691" width="26.28515625" style="61" customWidth="1"/>
    <col min="7692" max="7692" width="16" style="61" customWidth="1"/>
    <col min="7693" max="7693" width="14.5703125" style="61" customWidth="1"/>
    <col min="7694" max="7694" width="9.140625" style="61" customWidth="1"/>
    <col min="7695" max="7695" width="11" style="61" customWidth="1"/>
    <col min="7696" max="7696" width="10.140625" style="61" customWidth="1"/>
    <col min="7697" max="7698" width="8.42578125" style="61" customWidth="1"/>
    <col min="7699" max="7699" width="21.140625" style="61" customWidth="1"/>
    <col min="7700" max="7703" width="0" style="61" hidden="1" customWidth="1"/>
    <col min="7704" max="7704" width="9.140625" style="61" customWidth="1"/>
    <col min="7705" max="7936" width="9.140625" style="61"/>
    <col min="7937" max="7937" width="26.85546875" style="61" customWidth="1"/>
    <col min="7938" max="7938" width="16.140625" style="61" customWidth="1"/>
    <col min="7939" max="7939" width="13.140625" style="61" customWidth="1"/>
    <col min="7940" max="7940" width="9.28515625" style="61" customWidth="1"/>
    <col min="7941" max="7941" width="10.7109375" style="61" customWidth="1"/>
    <col min="7942" max="7942" width="11.7109375" style="61" customWidth="1"/>
    <col min="7943" max="7943" width="9.140625" style="61" customWidth="1"/>
    <col min="7944" max="7944" width="11" style="61" customWidth="1"/>
    <col min="7945" max="7945" width="24.7109375" style="61" customWidth="1"/>
    <col min="7946" max="7946" width="3.5703125" style="61" customWidth="1"/>
    <col min="7947" max="7947" width="26.28515625" style="61" customWidth="1"/>
    <col min="7948" max="7948" width="16" style="61" customWidth="1"/>
    <col min="7949" max="7949" width="14.5703125" style="61" customWidth="1"/>
    <col min="7950" max="7950" width="9.140625" style="61" customWidth="1"/>
    <col min="7951" max="7951" width="11" style="61" customWidth="1"/>
    <col min="7952" max="7952" width="10.140625" style="61" customWidth="1"/>
    <col min="7953" max="7954" width="8.42578125" style="61" customWidth="1"/>
    <col min="7955" max="7955" width="21.140625" style="61" customWidth="1"/>
    <col min="7956" max="7959" width="0" style="61" hidden="1" customWidth="1"/>
    <col min="7960" max="7960" width="9.140625" style="61" customWidth="1"/>
    <col min="7961" max="8192" width="9.140625" style="61"/>
    <col min="8193" max="8193" width="26.85546875" style="61" customWidth="1"/>
    <col min="8194" max="8194" width="16.140625" style="61" customWidth="1"/>
    <col min="8195" max="8195" width="13.140625" style="61" customWidth="1"/>
    <col min="8196" max="8196" width="9.28515625" style="61" customWidth="1"/>
    <col min="8197" max="8197" width="10.7109375" style="61" customWidth="1"/>
    <col min="8198" max="8198" width="11.7109375" style="61" customWidth="1"/>
    <col min="8199" max="8199" width="9.140625" style="61" customWidth="1"/>
    <col min="8200" max="8200" width="11" style="61" customWidth="1"/>
    <col min="8201" max="8201" width="24.7109375" style="61" customWidth="1"/>
    <col min="8202" max="8202" width="3.5703125" style="61" customWidth="1"/>
    <col min="8203" max="8203" width="26.28515625" style="61" customWidth="1"/>
    <col min="8204" max="8204" width="16" style="61" customWidth="1"/>
    <col min="8205" max="8205" width="14.5703125" style="61" customWidth="1"/>
    <col min="8206" max="8206" width="9.140625" style="61" customWidth="1"/>
    <col min="8207" max="8207" width="11" style="61" customWidth="1"/>
    <col min="8208" max="8208" width="10.140625" style="61" customWidth="1"/>
    <col min="8209" max="8210" width="8.42578125" style="61" customWidth="1"/>
    <col min="8211" max="8211" width="21.140625" style="61" customWidth="1"/>
    <col min="8212" max="8215" width="0" style="61" hidden="1" customWidth="1"/>
    <col min="8216" max="8216" width="9.140625" style="61" customWidth="1"/>
    <col min="8217" max="8448" width="9.140625" style="61"/>
    <col min="8449" max="8449" width="26.85546875" style="61" customWidth="1"/>
    <col min="8450" max="8450" width="16.140625" style="61" customWidth="1"/>
    <col min="8451" max="8451" width="13.140625" style="61" customWidth="1"/>
    <col min="8452" max="8452" width="9.28515625" style="61" customWidth="1"/>
    <col min="8453" max="8453" width="10.7109375" style="61" customWidth="1"/>
    <col min="8454" max="8454" width="11.7109375" style="61" customWidth="1"/>
    <col min="8455" max="8455" width="9.140625" style="61" customWidth="1"/>
    <col min="8456" max="8456" width="11" style="61" customWidth="1"/>
    <col min="8457" max="8457" width="24.7109375" style="61" customWidth="1"/>
    <col min="8458" max="8458" width="3.5703125" style="61" customWidth="1"/>
    <col min="8459" max="8459" width="26.28515625" style="61" customWidth="1"/>
    <col min="8460" max="8460" width="16" style="61" customWidth="1"/>
    <col min="8461" max="8461" width="14.5703125" style="61" customWidth="1"/>
    <col min="8462" max="8462" width="9.140625" style="61" customWidth="1"/>
    <col min="8463" max="8463" width="11" style="61" customWidth="1"/>
    <col min="8464" max="8464" width="10.140625" style="61" customWidth="1"/>
    <col min="8465" max="8466" width="8.42578125" style="61" customWidth="1"/>
    <col min="8467" max="8467" width="21.140625" style="61" customWidth="1"/>
    <col min="8468" max="8471" width="0" style="61" hidden="1" customWidth="1"/>
    <col min="8472" max="8472" width="9.140625" style="61" customWidth="1"/>
    <col min="8473" max="8704" width="9.140625" style="61"/>
    <col min="8705" max="8705" width="26.85546875" style="61" customWidth="1"/>
    <col min="8706" max="8706" width="16.140625" style="61" customWidth="1"/>
    <col min="8707" max="8707" width="13.140625" style="61" customWidth="1"/>
    <col min="8708" max="8708" width="9.28515625" style="61" customWidth="1"/>
    <col min="8709" max="8709" width="10.7109375" style="61" customWidth="1"/>
    <col min="8710" max="8710" width="11.7109375" style="61" customWidth="1"/>
    <col min="8711" max="8711" width="9.140625" style="61" customWidth="1"/>
    <col min="8712" max="8712" width="11" style="61" customWidth="1"/>
    <col min="8713" max="8713" width="24.7109375" style="61" customWidth="1"/>
    <col min="8714" max="8714" width="3.5703125" style="61" customWidth="1"/>
    <col min="8715" max="8715" width="26.28515625" style="61" customWidth="1"/>
    <col min="8716" max="8716" width="16" style="61" customWidth="1"/>
    <col min="8717" max="8717" width="14.5703125" style="61" customWidth="1"/>
    <col min="8718" max="8718" width="9.140625" style="61" customWidth="1"/>
    <col min="8719" max="8719" width="11" style="61" customWidth="1"/>
    <col min="8720" max="8720" width="10.140625" style="61" customWidth="1"/>
    <col min="8721" max="8722" width="8.42578125" style="61" customWidth="1"/>
    <col min="8723" max="8723" width="21.140625" style="61" customWidth="1"/>
    <col min="8724" max="8727" width="0" style="61" hidden="1" customWidth="1"/>
    <col min="8728" max="8728" width="9.140625" style="61" customWidth="1"/>
    <col min="8729" max="8960" width="9.140625" style="61"/>
    <col min="8961" max="8961" width="26.85546875" style="61" customWidth="1"/>
    <col min="8962" max="8962" width="16.140625" style="61" customWidth="1"/>
    <col min="8963" max="8963" width="13.140625" style="61" customWidth="1"/>
    <col min="8964" max="8964" width="9.28515625" style="61" customWidth="1"/>
    <col min="8965" max="8965" width="10.7109375" style="61" customWidth="1"/>
    <col min="8966" max="8966" width="11.7109375" style="61" customWidth="1"/>
    <col min="8967" max="8967" width="9.140625" style="61" customWidth="1"/>
    <col min="8968" max="8968" width="11" style="61" customWidth="1"/>
    <col min="8969" max="8969" width="24.7109375" style="61" customWidth="1"/>
    <col min="8970" max="8970" width="3.5703125" style="61" customWidth="1"/>
    <col min="8971" max="8971" width="26.28515625" style="61" customWidth="1"/>
    <col min="8972" max="8972" width="16" style="61" customWidth="1"/>
    <col min="8973" max="8973" width="14.5703125" style="61" customWidth="1"/>
    <col min="8974" max="8974" width="9.140625" style="61" customWidth="1"/>
    <col min="8975" max="8975" width="11" style="61" customWidth="1"/>
    <col min="8976" max="8976" width="10.140625" style="61" customWidth="1"/>
    <col min="8977" max="8978" width="8.42578125" style="61" customWidth="1"/>
    <col min="8979" max="8979" width="21.140625" style="61" customWidth="1"/>
    <col min="8980" max="8983" width="0" style="61" hidden="1" customWidth="1"/>
    <col min="8984" max="8984" width="9.140625" style="61" customWidth="1"/>
    <col min="8985" max="9216" width="9.140625" style="61"/>
    <col min="9217" max="9217" width="26.85546875" style="61" customWidth="1"/>
    <col min="9218" max="9218" width="16.140625" style="61" customWidth="1"/>
    <col min="9219" max="9219" width="13.140625" style="61" customWidth="1"/>
    <col min="9220" max="9220" width="9.28515625" style="61" customWidth="1"/>
    <col min="9221" max="9221" width="10.7109375" style="61" customWidth="1"/>
    <col min="9222" max="9222" width="11.7109375" style="61" customWidth="1"/>
    <col min="9223" max="9223" width="9.140625" style="61" customWidth="1"/>
    <col min="9224" max="9224" width="11" style="61" customWidth="1"/>
    <col min="9225" max="9225" width="24.7109375" style="61" customWidth="1"/>
    <col min="9226" max="9226" width="3.5703125" style="61" customWidth="1"/>
    <col min="9227" max="9227" width="26.28515625" style="61" customWidth="1"/>
    <col min="9228" max="9228" width="16" style="61" customWidth="1"/>
    <col min="9229" max="9229" width="14.5703125" style="61" customWidth="1"/>
    <col min="9230" max="9230" width="9.140625" style="61" customWidth="1"/>
    <col min="9231" max="9231" width="11" style="61" customWidth="1"/>
    <col min="9232" max="9232" width="10.140625" style="61" customWidth="1"/>
    <col min="9233" max="9234" width="8.42578125" style="61" customWidth="1"/>
    <col min="9235" max="9235" width="21.140625" style="61" customWidth="1"/>
    <col min="9236" max="9239" width="0" style="61" hidden="1" customWidth="1"/>
    <col min="9240" max="9240" width="9.140625" style="61" customWidth="1"/>
    <col min="9241" max="9472" width="9.140625" style="61"/>
    <col min="9473" max="9473" width="26.85546875" style="61" customWidth="1"/>
    <col min="9474" max="9474" width="16.140625" style="61" customWidth="1"/>
    <col min="9475" max="9475" width="13.140625" style="61" customWidth="1"/>
    <col min="9476" max="9476" width="9.28515625" style="61" customWidth="1"/>
    <col min="9477" max="9477" width="10.7109375" style="61" customWidth="1"/>
    <col min="9478" max="9478" width="11.7109375" style="61" customWidth="1"/>
    <col min="9479" max="9479" width="9.140625" style="61" customWidth="1"/>
    <col min="9480" max="9480" width="11" style="61" customWidth="1"/>
    <col min="9481" max="9481" width="24.7109375" style="61" customWidth="1"/>
    <col min="9482" max="9482" width="3.5703125" style="61" customWidth="1"/>
    <col min="9483" max="9483" width="26.28515625" style="61" customWidth="1"/>
    <col min="9484" max="9484" width="16" style="61" customWidth="1"/>
    <col min="9485" max="9485" width="14.5703125" style="61" customWidth="1"/>
    <col min="9486" max="9486" width="9.140625" style="61" customWidth="1"/>
    <col min="9487" max="9487" width="11" style="61" customWidth="1"/>
    <col min="9488" max="9488" width="10.140625" style="61" customWidth="1"/>
    <col min="9489" max="9490" width="8.42578125" style="61" customWidth="1"/>
    <col min="9491" max="9491" width="21.140625" style="61" customWidth="1"/>
    <col min="9492" max="9495" width="0" style="61" hidden="1" customWidth="1"/>
    <col min="9496" max="9496" width="9.140625" style="61" customWidth="1"/>
    <col min="9497" max="9728" width="9.140625" style="61"/>
    <col min="9729" max="9729" width="26.85546875" style="61" customWidth="1"/>
    <col min="9730" max="9730" width="16.140625" style="61" customWidth="1"/>
    <col min="9731" max="9731" width="13.140625" style="61" customWidth="1"/>
    <col min="9732" max="9732" width="9.28515625" style="61" customWidth="1"/>
    <col min="9733" max="9733" width="10.7109375" style="61" customWidth="1"/>
    <col min="9734" max="9734" width="11.7109375" style="61" customWidth="1"/>
    <col min="9735" max="9735" width="9.140625" style="61" customWidth="1"/>
    <col min="9736" max="9736" width="11" style="61" customWidth="1"/>
    <col min="9737" max="9737" width="24.7109375" style="61" customWidth="1"/>
    <col min="9738" max="9738" width="3.5703125" style="61" customWidth="1"/>
    <col min="9739" max="9739" width="26.28515625" style="61" customWidth="1"/>
    <col min="9740" max="9740" width="16" style="61" customWidth="1"/>
    <col min="9741" max="9741" width="14.5703125" style="61" customWidth="1"/>
    <col min="9742" max="9742" width="9.140625" style="61" customWidth="1"/>
    <col min="9743" max="9743" width="11" style="61" customWidth="1"/>
    <col min="9744" max="9744" width="10.140625" style="61" customWidth="1"/>
    <col min="9745" max="9746" width="8.42578125" style="61" customWidth="1"/>
    <col min="9747" max="9747" width="21.140625" style="61" customWidth="1"/>
    <col min="9748" max="9751" width="0" style="61" hidden="1" customWidth="1"/>
    <col min="9752" max="9752" width="9.140625" style="61" customWidth="1"/>
    <col min="9753" max="9984" width="9.140625" style="61"/>
    <col min="9985" max="9985" width="26.85546875" style="61" customWidth="1"/>
    <col min="9986" max="9986" width="16.140625" style="61" customWidth="1"/>
    <col min="9987" max="9987" width="13.140625" style="61" customWidth="1"/>
    <col min="9988" max="9988" width="9.28515625" style="61" customWidth="1"/>
    <col min="9989" max="9989" width="10.7109375" style="61" customWidth="1"/>
    <col min="9990" max="9990" width="11.7109375" style="61" customWidth="1"/>
    <col min="9991" max="9991" width="9.140625" style="61" customWidth="1"/>
    <col min="9992" max="9992" width="11" style="61" customWidth="1"/>
    <col min="9993" max="9993" width="24.7109375" style="61" customWidth="1"/>
    <col min="9994" max="9994" width="3.5703125" style="61" customWidth="1"/>
    <col min="9995" max="9995" width="26.28515625" style="61" customWidth="1"/>
    <col min="9996" max="9996" width="16" style="61" customWidth="1"/>
    <col min="9997" max="9997" width="14.5703125" style="61" customWidth="1"/>
    <col min="9998" max="9998" width="9.140625" style="61" customWidth="1"/>
    <col min="9999" max="9999" width="11" style="61" customWidth="1"/>
    <col min="10000" max="10000" width="10.140625" style="61" customWidth="1"/>
    <col min="10001" max="10002" width="8.42578125" style="61" customWidth="1"/>
    <col min="10003" max="10003" width="21.140625" style="61" customWidth="1"/>
    <col min="10004" max="10007" width="0" style="61" hidden="1" customWidth="1"/>
    <col min="10008" max="10008" width="9.140625" style="61" customWidth="1"/>
    <col min="10009" max="10240" width="9.140625" style="61"/>
    <col min="10241" max="10241" width="26.85546875" style="61" customWidth="1"/>
    <col min="10242" max="10242" width="16.140625" style="61" customWidth="1"/>
    <col min="10243" max="10243" width="13.140625" style="61" customWidth="1"/>
    <col min="10244" max="10244" width="9.28515625" style="61" customWidth="1"/>
    <col min="10245" max="10245" width="10.7109375" style="61" customWidth="1"/>
    <col min="10246" max="10246" width="11.7109375" style="61" customWidth="1"/>
    <col min="10247" max="10247" width="9.140625" style="61" customWidth="1"/>
    <col min="10248" max="10248" width="11" style="61" customWidth="1"/>
    <col min="10249" max="10249" width="24.7109375" style="61" customWidth="1"/>
    <col min="10250" max="10250" width="3.5703125" style="61" customWidth="1"/>
    <col min="10251" max="10251" width="26.28515625" style="61" customWidth="1"/>
    <col min="10252" max="10252" width="16" style="61" customWidth="1"/>
    <col min="10253" max="10253" width="14.5703125" style="61" customWidth="1"/>
    <col min="10254" max="10254" width="9.140625" style="61" customWidth="1"/>
    <col min="10255" max="10255" width="11" style="61" customWidth="1"/>
    <col min="10256" max="10256" width="10.140625" style="61" customWidth="1"/>
    <col min="10257" max="10258" width="8.42578125" style="61" customWidth="1"/>
    <col min="10259" max="10259" width="21.140625" style="61" customWidth="1"/>
    <col min="10260" max="10263" width="0" style="61" hidden="1" customWidth="1"/>
    <col min="10264" max="10264" width="9.140625" style="61" customWidth="1"/>
    <col min="10265" max="10496" width="9.140625" style="61"/>
    <col min="10497" max="10497" width="26.85546875" style="61" customWidth="1"/>
    <col min="10498" max="10498" width="16.140625" style="61" customWidth="1"/>
    <col min="10499" max="10499" width="13.140625" style="61" customWidth="1"/>
    <col min="10500" max="10500" width="9.28515625" style="61" customWidth="1"/>
    <col min="10501" max="10501" width="10.7109375" style="61" customWidth="1"/>
    <col min="10502" max="10502" width="11.7109375" style="61" customWidth="1"/>
    <col min="10503" max="10503" width="9.140625" style="61" customWidth="1"/>
    <col min="10504" max="10504" width="11" style="61" customWidth="1"/>
    <col min="10505" max="10505" width="24.7109375" style="61" customWidth="1"/>
    <col min="10506" max="10506" width="3.5703125" style="61" customWidth="1"/>
    <col min="10507" max="10507" width="26.28515625" style="61" customWidth="1"/>
    <col min="10508" max="10508" width="16" style="61" customWidth="1"/>
    <col min="10509" max="10509" width="14.5703125" style="61" customWidth="1"/>
    <col min="10510" max="10510" width="9.140625" style="61" customWidth="1"/>
    <col min="10511" max="10511" width="11" style="61" customWidth="1"/>
    <col min="10512" max="10512" width="10.140625" style="61" customWidth="1"/>
    <col min="10513" max="10514" width="8.42578125" style="61" customWidth="1"/>
    <col min="10515" max="10515" width="21.140625" style="61" customWidth="1"/>
    <col min="10516" max="10519" width="0" style="61" hidden="1" customWidth="1"/>
    <col min="10520" max="10520" width="9.140625" style="61" customWidth="1"/>
    <col min="10521" max="10752" width="9.140625" style="61"/>
    <col min="10753" max="10753" width="26.85546875" style="61" customWidth="1"/>
    <col min="10754" max="10754" width="16.140625" style="61" customWidth="1"/>
    <col min="10755" max="10755" width="13.140625" style="61" customWidth="1"/>
    <col min="10756" max="10756" width="9.28515625" style="61" customWidth="1"/>
    <col min="10757" max="10757" width="10.7109375" style="61" customWidth="1"/>
    <col min="10758" max="10758" width="11.7109375" style="61" customWidth="1"/>
    <col min="10759" max="10759" width="9.140625" style="61" customWidth="1"/>
    <col min="10760" max="10760" width="11" style="61" customWidth="1"/>
    <col min="10761" max="10761" width="24.7109375" style="61" customWidth="1"/>
    <col min="10762" max="10762" width="3.5703125" style="61" customWidth="1"/>
    <col min="10763" max="10763" width="26.28515625" style="61" customWidth="1"/>
    <col min="10764" max="10764" width="16" style="61" customWidth="1"/>
    <col min="10765" max="10765" width="14.5703125" style="61" customWidth="1"/>
    <col min="10766" max="10766" width="9.140625" style="61" customWidth="1"/>
    <col min="10767" max="10767" width="11" style="61" customWidth="1"/>
    <col min="10768" max="10768" width="10.140625" style="61" customWidth="1"/>
    <col min="10769" max="10770" width="8.42578125" style="61" customWidth="1"/>
    <col min="10771" max="10771" width="21.140625" style="61" customWidth="1"/>
    <col min="10772" max="10775" width="0" style="61" hidden="1" customWidth="1"/>
    <col min="10776" max="10776" width="9.140625" style="61" customWidth="1"/>
    <col min="10777" max="11008" width="9.140625" style="61"/>
    <col min="11009" max="11009" width="26.85546875" style="61" customWidth="1"/>
    <col min="11010" max="11010" width="16.140625" style="61" customWidth="1"/>
    <col min="11011" max="11011" width="13.140625" style="61" customWidth="1"/>
    <col min="11012" max="11012" width="9.28515625" style="61" customWidth="1"/>
    <col min="11013" max="11013" width="10.7109375" style="61" customWidth="1"/>
    <col min="11014" max="11014" width="11.7109375" style="61" customWidth="1"/>
    <col min="11015" max="11015" width="9.140625" style="61" customWidth="1"/>
    <col min="11016" max="11016" width="11" style="61" customWidth="1"/>
    <col min="11017" max="11017" width="24.7109375" style="61" customWidth="1"/>
    <col min="11018" max="11018" width="3.5703125" style="61" customWidth="1"/>
    <col min="11019" max="11019" width="26.28515625" style="61" customWidth="1"/>
    <col min="11020" max="11020" width="16" style="61" customWidth="1"/>
    <col min="11021" max="11021" width="14.5703125" style="61" customWidth="1"/>
    <col min="11022" max="11022" width="9.140625" style="61" customWidth="1"/>
    <col min="11023" max="11023" width="11" style="61" customWidth="1"/>
    <col min="11024" max="11024" width="10.140625" style="61" customWidth="1"/>
    <col min="11025" max="11026" width="8.42578125" style="61" customWidth="1"/>
    <col min="11027" max="11027" width="21.140625" style="61" customWidth="1"/>
    <col min="11028" max="11031" width="0" style="61" hidden="1" customWidth="1"/>
    <col min="11032" max="11032" width="9.140625" style="61" customWidth="1"/>
    <col min="11033" max="11264" width="9.140625" style="61"/>
    <col min="11265" max="11265" width="26.85546875" style="61" customWidth="1"/>
    <col min="11266" max="11266" width="16.140625" style="61" customWidth="1"/>
    <col min="11267" max="11267" width="13.140625" style="61" customWidth="1"/>
    <col min="11268" max="11268" width="9.28515625" style="61" customWidth="1"/>
    <col min="11269" max="11269" width="10.7109375" style="61" customWidth="1"/>
    <col min="11270" max="11270" width="11.7109375" style="61" customWidth="1"/>
    <col min="11271" max="11271" width="9.140625" style="61" customWidth="1"/>
    <col min="11272" max="11272" width="11" style="61" customWidth="1"/>
    <col min="11273" max="11273" width="24.7109375" style="61" customWidth="1"/>
    <col min="11274" max="11274" width="3.5703125" style="61" customWidth="1"/>
    <col min="11275" max="11275" width="26.28515625" style="61" customWidth="1"/>
    <col min="11276" max="11276" width="16" style="61" customWidth="1"/>
    <col min="11277" max="11277" width="14.5703125" style="61" customWidth="1"/>
    <col min="11278" max="11278" width="9.140625" style="61" customWidth="1"/>
    <col min="11279" max="11279" width="11" style="61" customWidth="1"/>
    <col min="11280" max="11280" width="10.140625" style="61" customWidth="1"/>
    <col min="11281" max="11282" width="8.42578125" style="61" customWidth="1"/>
    <col min="11283" max="11283" width="21.140625" style="61" customWidth="1"/>
    <col min="11284" max="11287" width="0" style="61" hidden="1" customWidth="1"/>
    <col min="11288" max="11288" width="9.140625" style="61" customWidth="1"/>
    <col min="11289" max="11520" width="9.140625" style="61"/>
    <col min="11521" max="11521" width="26.85546875" style="61" customWidth="1"/>
    <col min="11522" max="11522" width="16.140625" style="61" customWidth="1"/>
    <col min="11523" max="11523" width="13.140625" style="61" customWidth="1"/>
    <col min="11524" max="11524" width="9.28515625" style="61" customWidth="1"/>
    <col min="11525" max="11525" width="10.7109375" style="61" customWidth="1"/>
    <col min="11526" max="11526" width="11.7109375" style="61" customWidth="1"/>
    <col min="11527" max="11527" width="9.140625" style="61" customWidth="1"/>
    <col min="11528" max="11528" width="11" style="61" customWidth="1"/>
    <col min="11529" max="11529" width="24.7109375" style="61" customWidth="1"/>
    <col min="11530" max="11530" width="3.5703125" style="61" customWidth="1"/>
    <col min="11531" max="11531" width="26.28515625" style="61" customWidth="1"/>
    <col min="11532" max="11532" width="16" style="61" customWidth="1"/>
    <col min="11533" max="11533" width="14.5703125" style="61" customWidth="1"/>
    <col min="11534" max="11534" width="9.140625" style="61" customWidth="1"/>
    <col min="11535" max="11535" width="11" style="61" customWidth="1"/>
    <col min="11536" max="11536" width="10.140625" style="61" customWidth="1"/>
    <col min="11537" max="11538" width="8.42578125" style="61" customWidth="1"/>
    <col min="11539" max="11539" width="21.140625" style="61" customWidth="1"/>
    <col min="11540" max="11543" width="0" style="61" hidden="1" customWidth="1"/>
    <col min="11544" max="11544" width="9.140625" style="61" customWidth="1"/>
    <col min="11545" max="11776" width="9.140625" style="61"/>
    <col min="11777" max="11777" width="26.85546875" style="61" customWidth="1"/>
    <col min="11778" max="11778" width="16.140625" style="61" customWidth="1"/>
    <col min="11779" max="11779" width="13.140625" style="61" customWidth="1"/>
    <col min="11780" max="11780" width="9.28515625" style="61" customWidth="1"/>
    <col min="11781" max="11781" width="10.7109375" style="61" customWidth="1"/>
    <col min="11782" max="11782" width="11.7109375" style="61" customWidth="1"/>
    <col min="11783" max="11783" width="9.140625" style="61" customWidth="1"/>
    <col min="11784" max="11784" width="11" style="61" customWidth="1"/>
    <col min="11785" max="11785" width="24.7109375" style="61" customWidth="1"/>
    <col min="11786" max="11786" width="3.5703125" style="61" customWidth="1"/>
    <col min="11787" max="11787" width="26.28515625" style="61" customWidth="1"/>
    <col min="11788" max="11788" width="16" style="61" customWidth="1"/>
    <col min="11789" max="11789" width="14.5703125" style="61" customWidth="1"/>
    <col min="11790" max="11790" width="9.140625" style="61" customWidth="1"/>
    <col min="11791" max="11791" width="11" style="61" customWidth="1"/>
    <col min="11792" max="11792" width="10.140625" style="61" customWidth="1"/>
    <col min="11793" max="11794" width="8.42578125" style="61" customWidth="1"/>
    <col min="11795" max="11795" width="21.140625" style="61" customWidth="1"/>
    <col min="11796" max="11799" width="0" style="61" hidden="1" customWidth="1"/>
    <col min="11800" max="11800" width="9.140625" style="61" customWidth="1"/>
    <col min="11801" max="12032" width="9.140625" style="61"/>
    <col min="12033" max="12033" width="26.85546875" style="61" customWidth="1"/>
    <col min="12034" max="12034" width="16.140625" style="61" customWidth="1"/>
    <col min="12035" max="12035" width="13.140625" style="61" customWidth="1"/>
    <col min="12036" max="12036" width="9.28515625" style="61" customWidth="1"/>
    <col min="12037" max="12037" width="10.7109375" style="61" customWidth="1"/>
    <col min="12038" max="12038" width="11.7109375" style="61" customWidth="1"/>
    <col min="12039" max="12039" width="9.140625" style="61" customWidth="1"/>
    <col min="12040" max="12040" width="11" style="61" customWidth="1"/>
    <col min="12041" max="12041" width="24.7109375" style="61" customWidth="1"/>
    <col min="12042" max="12042" width="3.5703125" style="61" customWidth="1"/>
    <col min="12043" max="12043" width="26.28515625" style="61" customWidth="1"/>
    <col min="12044" max="12044" width="16" style="61" customWidth="1"/>
    <col min="12045" max="12045" width="14.5703125" style="61" customWidth="1"/>
    <col min="12046" max="12046" width="9.140625" style="61" customWidth="1"/>
    <col min="12047" max="12047" width="11" style="61" customWidth="1"/>
    <col min="12048" max="12048" width="10.140625" style="61" customWidth="1"/>
    <col min="12049" max="12050" width="8.42578125" style="61" customWidth="1"/>
    <col min="12051" max="12051" width="21.140625" style="61" customWidth="1"/>
    <col min="12052" max="12055" width="0" style="61" hidden="1" customWidth="1"/>
    <col min="12056" max="12056" width="9.140625" style="61" customWidth="1"/>
    <col min="12057" max="12288" width="9.140625" style="61"/>
    <col min="12289" max="12289" width="26.85546875" style="61" customWidth="1"/>
    <col min="12290" max="12290" width="16.140625" style="61" customWidth="1"/>
    <col min="12291" max="12291" width="13.140625" style="61" customWidth="1"/>
    <col min="12292" max="12292" width="9.28515625" style="61" customWidth="1"/>
    <col min="12293" max="12293" width="10.7109375" style="61" customWidth="1"/>
    <col min="12294" max="12294" width="11.7109375" style="61" customWidth="1"/>
    <col min="12295" max="12295" width="9.140625" style="61" customWidth="1"/>
    <col min="12296" max="12296" width="11" style="61" customWidth="1"/>
    <col min="12297" max="12297" width="24.7109375" style="61" customWidth="1"/>
    <col min="12298" max="12298" width="3.5703125" style="61" customWidth="1"/>
    <col min="12299" max="12299" width="26.28515625" style="61" customWidth="1"/>
    <col min="12300" max="12300" width="16" style="61" customWidth="1"/>
    <col min="12301" max="12301" width="14.5703125" style="61" customWidth="1"/>
    <col min="12302" max="12302" width="9.140625" style="61" customWidth="1"/>
    <col min="12303" max="12303" width="11" style="61" customWidth="1"/>
    <col min="12304" max="12304" width="10.140625" style="61" customWidth="1"/>
    <col min="12305" max="12306" width="8.42578125" style="61" customWidth="1"/>
    <col min="12307" max="12307" width="21.140625" style="61" customWidth="1"/>
    <col min="12308" max="12311" width="0" style="61" hidden="1" customWidth="1"/>
    <col min="12312" max="12312" width="9.140625" style="61" customWidth="1"/>
    <col min="12313" max="12544" width="9.140625" style="61"/>
    <col min="12545" max="12545" width="26.85546875" style="61" customWidth="1"/>
    <col min="12546" max="12546" width="16.140625" style="61" customWidth="1"/>
    <col min="12547" max="12547" width="13.140625" style="61" customWidth="1"/>
    <col min="12548" max="12548" width="9.28515625" style="61" customWidth="1"/>
    <col min="12549" max="12549" width="10.7109375" style="61" customWidth="1"/>
    <col min="12550" max="12550" width="11.7109375" style="61" customWidth="1"/>
    <col min="12551" max="12551" width="9.140625" style="61" customWidth="1"/>
    <col min="12552" max="12552" width="11" style="61" customWidth="1"/>
    <col min="12553" max="12553" width="24.7109375" style="61" customWidth="1"/>
    <col min="12554" max="12554" width="3.5703125" style="61" customWidth="1"/>
    <col min="12555" max="12555" width="26.28515625" style="61" customWidth="1"/>
    <col min="12556" max="12556" width="16" style="61" customWidth="1"/>
    <col min="12557" max="12557" width="14.5703125" style="61" customWidth="1"/>
    <col min="12558" max="12558" width="9.140625" style="61" customWidth="1"/>
    <col min="12559" max="12559" width="11" style="61" customWidth="1"/>
    <col min="12560" max="12560" width="10.140625" style="61" customWidth="1"/>
    <col min="12561" max="12562" width="8.42578125" style="61" customWidth="1"/>
    <col min="12563" max="12563" width="21.140625" style="61" customWidth="1"/>
    <col min="12564" max="12567" width="0" style="61" hidden="1" customWidth="1"/>
    <col min="12568" max="12568" width="9.140625" style="61" customWidth="1"/>
    <col min="12569" max="12800" width="9.140625" style="61"/>
    <col min="12801" max="12801" width="26.85546875" style="61" customWidth="1"/>
    <col min="12802" max="12802" width="16.140625" style="61" customWidth="1"/>
    <col min="12803" max="12803" width="13.140625" style="61" customWidth="1"/>
    <col min="12804" max="12804" width="9.28515625" style="61" customWidth="1"/>
    <col min="12805" max="12805" width="10.7109375" style="61" customWidth="1"/>
    <col min="12806" max="12806" width="11.7109375" style="61" customWidth="1"/>
    <col min="12807" max="12807" width="9.140625" style="61" customWidth="1"/>
    <col min="12808" max="12808" width="11" style="61" customWidth="1"/>
    <col min="12809" max="12809" width="24.7109375" style="61" customWidth="1"/>
    <col min="12810" max="12810" width="3.5703125" style="61" customWidth="1"/>
    <col min="12811" max="12811" width="26.28515625" style="61" customWidth="1"/>
    <col min="12812" max="12812" width="16" style="61" customWidth="1"/>
    <col min="12813" max="12813" width="14.5703125" style="61" customWidth="1"/>
    <col min="12814" max="12814" width="9.140625" style="61" customWidth="1"/>
    <col min="12815" max="12815" width="11" style="61" customWidth="1"/>
    <col min="12816" max="12816" width="10.140625" style="61" customWidth="1"/>
    <col min="12817" max="12818" width="8.42578125" style="61" customWidth="1"/>
    <col min="12819" max="12819" width="21.140625" style="61" customWidth="1"/>
    <col min="12820" max="12823" width="0" style="61" hidden="1" customWidth="1"/>
    <col min="12824" max="12824" width="9.140625" style="61" customWidth="1"/>
    <col min="12825" max="13056" width="9.140625" style="61"/>
    <col min="13057" max="13057" width="26.85546875" style="61" customWidth="1"/>
    <col min="13058" max="13058" width="16.140625" style="61" customWidth="1"/>
    <col min="13059" max="13059" width="13.140625" style="61" customWidth="1"/>
    <col min="13060" max="13060" width="9.28515625" style="61" customWidth="1"/>
    <col min="13061" max="13061" width="10.7109375" style="61" customWidth="1"/>
    <col min="13062" max="13062" width="11.7109375" style="61" customWidth="1"/>
    <col min="13063" max="13063" width="9.140625" style="61" customWidth="1"/>
    <col min="13064" max="13064" width="11" style="61" customWidth="1"/>
    <col min="13065" max="13065" width="24.7109375" style="61" customWidth="1"/>
    <col min="13066" max="13066" width="3.5703125" style="61" customWidth="1"/>
    <col min="13067" max="13067" width="26.28515625" style="61" customWidth="1"/>
    <col min="13068" max="13068" width="16" style="61" customWidth="1"/>
    <col min="13069" max="13069" width="14.5703125" style="61" customWidth="1"/>
    <col min="13070" max="13070" width="9.140625" style="61" customWidth="1"/>
    <col min="13071" max="13071" width="11" style="61" customWidth="1"/>
    <col min="13072" max="13072" width="10.140625" style="61" customWidth="1"/>
    <col min="13073" max="13074" width="8.42578125" style="61" customWidth="1"/>
    <col min="13075" max="13075" width="21.140625" style="61" customWidth="1"/>
    <col min="13076" max="13079" width="0" style="61" hidden="1" customWidth="1"/>
    <col min="13080" max="13080" width="9.140625" style="61" customWidth="1"/>
    <col min="13081" max="13312" width="9.140625" style="61"/>
    <col min="13313" max="13313" width="26.85546875" style="61" customWidth="1"/>
    <col min="13314" max="13314" width="16.140625" style="61" customWidth="1"/>
    <col min="13315" max="13315" width="13.140625" style="61" customWidth="1"/>
    <col min="13316" max="13316" width="9.28515625" style="61" customWidth="1"/>
    <col min="13317" max="13317" width="10.7109375" style="61" customWidth="1"/>
    <col min="13318" max="13318" width="11.7109375" style="61" customWidth="1"/>
    <col min="13319" max="13319" width="9.140625" style="61" customWidth="1"/>
    <col min="13320" max="13320" width="11" style="61" customWidth="1"/>
    <col min="13321" max="13321" width="24.7109375" style="61" customWidth="1"/>
    <col min="13322" max="13322" width="3.5703125" style="61" customWidth="1"/>
    <col min="13323" max="13323" width="26.28515625" style="61" customWidth="1"/>
    <col min="13324" max="13324" width="16" style="61" customWidth="1"/>
    <col min="13325" max="13325" width="14.5703125" style="61" customWidth="1"/>
    <col min="13326" max="13326" width="9.140625" style="61" customWidth="1"/>
    <col min="13327" max="13327" width="11" style="61" customWidth="1"/>
    <col min="13328" max="13328" width="10.140625" style="61" customWidth="1"/>
    <col min="13329" max="13330" width="8.42578125" style="61" customWidth="1"/>
    <col min="13331" max="13331" width="21.140625" style="61" customWidth="1"/>
    <col min="13332" max="13335" width="0" style="61" hidden="1" customWidth="1"/>
    <col min="13336" max="13336" width="9.140625" style="61" customWidth="1"/>
    <col min="13337" max="13568" width="9.140625" style="61"/>
    <col min="13569" max="13569" width="26.85546875" style="61" customWidth="1"/>
    <col min="13570" max="13570" width="16.140625" style="61" customWidth="1"/>
    <col min="13571" max="13571" width="13.140625" style="61" customWidth="1"/>
    <col min="13572" max="13572" width="9.28515625" style="61" customWidth="1"/>
    <col min="13573" max="13573" width="10.7109375" style="61" customWidth="1"/>
    <col min="13574" max="13574" width="11.7109375" style="61" customWidth="1"/>
    <col min="13575" max="13575" width="9.140625" style="61" customWidth="1"/>
    <col min="13576" max="13576" width="11" style="61" customWidth="1"/>
    <col min="13577" max="13577" width="24.7109375" style="61" customWidth="1"/>
    <col min="13578" max="13578" width="3.5703125" style="61" customWidth="1"/>
    <col min="13579" max="13579" width="26.28515625" style="61" customWidth="1"/>
    <col min="13580" max="13580" width="16" style="61" customWidth="1"/>
    <col min="13581" max="13581" width="14.5703125" style="61" customWidth="1"/>
    <col min="13582" max="13582" width="9.140625" style="61" customWidth="1"/>
    <col min="13583" max="13583" width="11" style="61" customWidth="1"/>
    <col min="13584" max="13584" width="10.140625" style="61" customWidth="1"/>
    <col min="13585" max="13586" width="8.42578125" style="61" customWidth="1"/>
    <col min="13587" max="13587" width="21.140625" style="61" customWidth="1"/>
    <col min="13588" max="13591" width="0" style="61" hidden="1" customWidth="1"/>
    <col min="13592" max="13592" width="9.140625" style="61" customWidth="1"/>
    <col min="13593" max="13824" width="9.140625" style="61"/>
    <col min="13825" max="13825" width="26.85546875" style="61" customWidth="1"/>
    <col min="13826" max="13826" width="16.140625" style="61" customWidth="1"/>
    <col min="13827" max="13827" width="13.140625" style="61" customWidth="1"/>
    <col min="13828" max="13828" width="9.28515625" style="61" customWidth="1"/>
    <col min="13829" max="13829" width="10.7109375" style="61" customWidth="1"/>
    <col min="13830" max="13830" width="11.7109375" style="61" customWidth="1"/>
    <col min="13831" max="13831" width="9.140625" style="61" customWidth="1"/>
    <col min="13832" max="13832" width="11" style="61" customWidth="1"/>
    <col min="13833" max="13833" width="24.7109375" style="61" customWidth="1"/>
    <col min="13834" max="13834" width="3.5703125" style="61" customWidth="1"/>
    <col min="13835" max="13835" width="26.28515625" style="61" customWidth="1"/>
    <col min="13836" max="13836" width="16" style="61" customWidth="1"/>
    <col min="13837" max="13837" width="14.5703125" style="61" customWidth="1"/>
    <col min="13838" max="13838" width="9.140625" style="61" customWidth="1"/>
    <col min="13839" max="13839" width="11" style="61" customWidth="1"/>
    <col min="13840" max="13840" width="10.140625" style="61" customWidth="1"/>
    <col min="13841" max="13842" width="8.42578125" style="61" customWidth="1"/>
    <col min="13843" max="13843" width="21.140625" style="61" customWidth="1"/>
    <col min="13844" max="13847" width="0" style="61" hidden="1" customWidth="1"/>
    <col min="13848" max="13848" width="9.140625" style="61" customWidth="1"/>
    <col min="13849" max="14080" width="9.140625" style="61"/>
    <col min="14081" max="14081" width="26.85546875" style="61" customWidth="1"/>
    <col min="14082" max="14082" width="16.140625" style="61" customWidth="1"/>
    <col min="14083" max="14083" width="13.140625" style="61" customWidth="1"/>
    <col min="14084" max="14084" width="9.28515625" style="61" customWidth="1"/>
    <col min="14085" max="14085" width="10.7109375" style="61" customWidth="1"/>
    <col min="14086" max="14086" width="11.7109375" style="61" customWidth="1"/>
    <col min="14087" max="14087" width="9.140625" style="61" customWidth="1"/>
    <col min="14088" max="14088" width="11" style="61" customWidth="1"/>
    <col min="14089" max="14089" width="24.7109375" style="61" customWidth="1"/>
    <col min="14090" max="14090" width="3.5703125" style="61" customWidth="1"/>
    <col min="14091" max="14091" width="26.28515625" style="61" customWidth="1"/>
    <col min="14092" max="14092" width="16" style="61" customWidth="1"/>
    <col min="14093" max="14093" width="14.5703125" style="61" customWidth="1"/>
    <col min="14094" max="14094" width="9.140625" style="61" customWidth="1"/>
    <col min="14095" max="14095" width="11" style="61" customWidth="1"/>
    <col min="14096" max="14096" width="10.140625" style="61" customWidth="1"/>
    <col min="14097" max="14098" width="8.42578125" style="61" customWidth="1"/>
    <col min="14099" max="14099" width="21.140625" style="61" customWidth="1"/>
    <col min="14100" max="14103" width="0" style="61" hidden="1" customWidth="1"/>
    <col min="14104" max="14104" width="9.140625" style="61" customWidth="1"/>
    <col min="14105" max="14336" width="9.140625" style="61"/>
    <col min="14337" max="14337" width="26.85546875" style="61" customWidth="1"/>
    <col min="14338" max="14338" width="16.140625" style="61" customWidth="1"/>
    <col min="14339" max="14339" width="13.140625" style="61" customWidth="1"/>
    <col min="14340" max="14340" width="9.28515625" style="61" customWidth="1"/>
    <col min="14341" max="14341" width="10.7109375" style="61" customWidth="1"/>
    <col min="14342" max="14342" width="11.7109375" style="61" customWidth="1"/>
    <col min="14343" max="14343" width="9.140625" style="61" customWidth="1"/>
    <col min="14344" max="14344" width="11" style="61" customWidth="1"/>
    <col min="14345" max="14345" width="24.7109375" style="61" customWidth="1"/>
    <col min="14346" max="14346" width="3.5703125" style="61" customWidth="1"/>
    <col min="14347" max="14347" width="26.28515625" style="61" customWidth="1"/>
    <col min="14348" max="14348" width="16" style="61" customWidth="1"/>
    <col min="14349" max="14349" width="14.5703125" style="61" customWidth="1"/>
    <col min="14350" max="14350" width="9.140625" style="61" customWidth="1"/>
    <col min="14351" max="14351" width="11" style="61" customWidth="1"/>
    <col min="14352" max="14352" width="10.140625" style="61" customWidth="1"/>
    <col min="14353" max="14354" width="8.42578125" style="61" customWidth="1"/>
    <col min="14355" max="14355" width="21.140625" style="61" customWidth="1"/>
    <col min="14356" max="14359" width="0" style="61" hidden="1" customWidth="1"/>
    <col min="14360" max="14360" width="9.140625" style="61" customWidth="1"/>
    <col min="14361" max="14592" width="9.140625" style="61"/>
    <col min="14593" max="14593" width="26.85546875" style="61" customWidth="1"/>
    <col min="14594" max="14594" width="16.140625" style="61" customWidth="1"/>
    <col min="14595" max="14595" width="13.140625" style="61" customWidth="1"/>
    <col min="14596" max="14596" width="9.28515625" style="61" customWidth="1"/>
    <col min="14597" max="14597" width="10.7109375" style="61" customWidth="1"/>
    <col min="14598" max="14598" width="11.7109375" style="61" customWidth="1"/>
    <col min="14599" max="14599" width="9.140625" style="61" customWidth="1"/>
    <col min="14600" max="14600" width="11" style="61" customWidth="1"/>
    <col min="14601" max="14601" width="24.7109375" style="61" customWidth="1"/>
    <col min="14602" max="14602" width="3.5703125" style="61" customWidth="1"/>
    <col min="14603" max="14603" width="26.28515625" style="61" customWidth="1"/>
    <col min="14604" max="14604" width="16" style="61" customWidth="1"/>
    <col min="14605" max="14605" width="14.5703125" style="61" customWidth="1"/>
    <col min="14606" max="14606" width="9.140625" style="61" customWidth="1"/>
    <col min="14607" max="14607" width="11" style="61" customWidth="1"/>
    <col min="14608" max="14608" width="10.140625" style="61" customWidth="1"/>
    <col min="14609" max="14610" width="8.42578125" style="61" customWidth="1"/>
    <col min="14611" max="14611" width="21.140625" style="61" customWidth="1"/>
    <col min="14612" max="14615" width="0" style="61" hidden="1" customWidth="1"/>
    <col min="14616" max="14616" width="9.140625" style="61" customWidth="1"/>
    <col min="14617" max="14848" width="9.140625" style="61"/>
    <col min="14849" max="14849" width="26.85546875" style="61" customWidth="1"/>
    <col min="14850" max="14850" width="16.140625" style="61" customWidth="1"/>
    <col min="14851" max="14851" width="13.140625" style="61" customWidth="1"/>
    <col min="14852" max="14852" width="9.28515625" style="61" customWidth="1"/>
    <col min="14853" max="14853" width="10.7109375" style="61" customWidth="1"/>
    <col min="14854" max="14854" width="11.7109375" style="61" customWidth="1"/>
    <col min="14855" max="14855" width="9.140625" style="61" customWidth="1"/>
    <col min="14856" max="14856" width="11" style="61" customWidth="1"/>
    <col min="14857" max="14857" width="24.7109375" style="61" customWidth="1"/>
    <col min="14858" max="14858" width="3.5703125" style="61" customWidth="1"/>
    <col min="14859" max="14859" width="26.28515625" style="61" customWidth="1"/>
    <col min="14860" max="14860" width="16" style="61" customWidth="1"/>
    <col min="14861" max="14861" width="14.5703125" style="61" customWidth="1"/>
    <col min="14862" max="14862" width="9.140625" style="61" customWidth="1"/>
    <col min="14863" max="14863" width="11" style="61" customWidth="1"/>
    <col min="14864" max="14864" width="10.140625" style="61" customWidth="1"/>
    <col min="14865" max="14866" width="8.42578125" style="61" customWidth="1"/>
    <col min="14867" max="14867" width="21.140625" style="61" customWidth="1"/>
    <col min="14868" max="14871" width="0" style="61" hidden="1" customWidth="1"/>
    <col min="14872" max="14872" width="9.140625" style="61" customWidth="1"/>
    <col min="14873" max="15104" width="9.140625" style="61"/>
    <col min="15105" max="15105" width="26.85546875" style="61" customWidth="1"/>
    <col min="15106" max="15106" width="16.140625" style="61" customWidth="1"/>
    <col min="15107" max="15107" width="13.140625" style="61" customWidth="1"/>
    <col min="15108" max="15108" width="9.28515625" style="61" customWidth="1"/>
    <col min="15109" max="15109" width="10.7109375" style="61" customWidth="1"/>
    <col min="15110" max="15110" width="11.7109375" style="61" customWidth="1"/>
    <col min="15111" max="15111" width="9.140625" style="61" customWidth="1"/>
    <col min="15112" max="15112" width="11" style="61" customWidth="1"/>
    <col min="15113" max="15113" width="24.7109375" style="61" customWidth="1"/>
    <col min="15114" max="15114" width="3.5703125" style="61" customWidth="1"/>
    <col min="15115" max="15115" width="26.28515625" style="61" customWidth="1"/>
    <col min="15116" max="15116" width="16" style="61" customWidth="1"/>
    <col min="15117" max="15117" width="14.5703125" style="61" customWidth="1"/>
    <col min="15118" max="15118" width="9.140625" style="61" customWidth="1"/>
    <col min="15119" max="15119" width="11" style="61" customWidth="1"/>
    <col min="15120" max="15120" width="10.140625" style="61" customWidth="1"/>
    <col min="15121" max="15122" width="8.42578125" style="61" customWidth="1"/>
    <col min="15123" max="15123" width="21.140625" style="61" customWidth="1"/>
    <col min="15124" max="15127" width="0" style="61" hidden="1" customWidth="1"/>
    <col min="15128" max="15128" width="9.140625" style="61" customWidth="1"/>
    <col min="15129" max="15360" width="9.140625" style="61"/>
    <col min="15361" max="15361" width="26.85546875" style="61" customWidth="1"/>
    <col min="15362" max="15362" width="16.140625" style="61" customWidth="1"/>
    <col min="15363" max="15363" width="13.140625" style="61" customWidth="1"/>
    <col min="15364" max="15364" width="9.28515625" style="61" customWidth="1"/>
    <col min="15365" max="15365" width="10.7109375" style="61" customWidth="1"/>
    <col min="15366" max="15366" width="11.7109375" style="61" customWidth="1"/>
    <col min="15367" max="15367" width="9.140625" style="61" customWidth="1"/>
    <col min="15368" max="15368" width="11" style="61" customWidth="1"/>
    <col min="15369" max="15369" width="24.7109375" style="61" customWidth="1"/>
    <col min="15370" max="15370" width="3.5703125" style="61" customWidth="1"/>
    <col min="15371" max="15371" width="26.28515625" style="61" customWidth="1"/>
    <col min="15372" max="15372" width="16" style="61" customWidth="1"/>
    <col min="15373" max="15373" width="14.5703125" style="61" customWidth="1"/>
    <col min="15374" max="15374" width="9.140625" style="61" customWidth="1"/>
    <col min="15375" max="15375" width="11" style="61" customWidth="1"/>
    <col min="15376" max="15376" width="10.140625" style="61" customWidth="1"/>
    <col min="15377" max="15378" width="8.42578125" style="61" customWidth="1"/>
    <col min="15379" max="15379" width="21.140625" style="61" customWidth="1"/>
    <col min="15380" max="15383" width="0" style="61" hidden="1" customWidth="1"/>
    <col min="15384" max="15384" width="9.140625" style="61" customWidth="1"/>
    <col min="15385" max="15616" width="9.140625" style="61"/>
    <col min="15617" max="15617" width="26.85546875" style="61" customWidth="1"/>
    <col min="15618" max="15618" width="16.140625" style="61" customWidth="1"/>
    <col min="15619" max="15619" width="13.140625" style="61" customWidth="1"/>
    <col min="15620" max="15620" width="9.28515625" style="61" customWidth="1"/>
    <col min="15621" max="15621" width="10.7109375" style="61" customWidth="1"/>
    <col min="15622" max="15622" width="11.7109375" style="61" customWidth="1"/>
    <col min="15623" max="15623" width="9.140625" style="61" customWidth="1"/>
    <col min="15624" max="15624" width="11" style="61" customWidth="1"/>
    <col min="15625" max="15625" width="24.7109375" style="61" customWidth="1"/>
    <col min="15626" max="15626" width="3.5703125" style="61" customWidth="1"/>
    <col min="15627" max="15627" width="26.28515625" style="61" customWidth="1"/>
    <col min="15628" max="15628" width="16" style="61" customWidth="1"/>
    <col min="15629" max="15629" width="14.5703125" style="61" customWidth="1"/>
    <col min="15630" max="15630" width="9.140625" style="61" customWidth="1"/>
    <col min="15631" max="15631" width="11" style="61" customWidth="1"/>
    <col min="15632" max="15632" width="10.140625" style="61" customWidth="1"/>
    <col min="15633" max="15634" width="8.42578125" style="61" customWidth="1"/>
    <col min="15635" max="15635" width="21.140625" style="61" customWidth="1"/>
    <col min="15636" max="15639" width="0" style="61" hidden="1" customWidth="1"/>
    <col min="15640" max="15640" width="9.140625" style="61" customWidth="1"/>
    <col min="15641" max="15872" width="9.140625" style="61"/>
    <col min="15873" max="15873" width="26.85546875" style="61" customWidth="1"/>
    <col min="15874" max="15874" width="16.140625" style="61" customWidth="1"/>
    <col min="15875" max="15875" width="13.140625" style="61" customWidth="1"/>
    <col min="15876" max="15876" width="9.28515625" style="61" customWidth="1"/>
    <col min="15877" max="15877" width="10.7109375" style="61" customWidth="1"/>
    <col min="15878" max="15878" width="11.7109375" style="61" customWidth="1"/>
    <col min="15879" max="15879" width="9.140625" style="61" customWidth="1"/>
    <col min="15880" max="15880" width="11" style="61" customWidth="1"/>
    <col min="15881" max="15881" width="24.7109375" style="61" customWidth="1"/>
    <col min="15882" max="15882" width="3.5703125" style="61" customWidth="1"/>
    <col min="15883" max="15883" width="26.28515625" style="61" customWidth="1"/>
    <col min="15884" max="15884" width="16" style="61" customWidth="1"/>
    <col min="15885" max="15885" width="14.5703125" style="61" customWidth="1"/>
    <col min="15886" max="15886" width="9.140625" style="61" customWidth="1"/>
    <col min="15887" max="15887" width="11" style="61" customWidth="1"/>
    <col min="15888" max="15888" width="10.140625" style="61" customWidth="1"/>
    <col min="15889" max="15890" width="8.42578125" style="61" customWidth="1"/>
    <col min="15891" max="15891" width="21.140625" style="61" customWidth="1"/>
    <col min="15892" max="15895" width="0" style="61" hidden="1" customWidth="1"/>
    <col min="15896" max="15896" width="9.140625" style="61" customWidth="1"/>
    <col min="15897" max="16128" width="9.140625" style="61"/>
    <col min="16129" max="16129" width="26.85546875" style="61" customWidth="1"/>
    <col min="16130" max="16130" width="16.140625" style="61" customWidth="1"/>
    <col min="16131" max="16131" width="13.140625" style="61" customWidth="1"/>
    <col min="16132" max="16132" width="9.28515625" style="61" customWidth="1"/>
    <col min="16133" max="16133" width="10.7109375" style="61" customWidth="1"/>
    <col min="16134" max="16134" width="11.7109375" style="61" customWidth="1"/>
    <col min="16135" max="16135" width="9.140625" style="61" customWidth="1"/>
    <col min="16136" max="16136" width="11" style="61" customWidth="1"/>
    <col min="16137" max="16137" width="24.7109375" style="61" customWidth="1"/>
    <col min="16138" max="16138" width="3.5703125" style="61" customWidth="1"/>
    <col min="16139" max="16139" width="26.28515625" style="61" customWidth="1"/>
    <col min="16140" max="16140" width="16" style="61" customWidth="1"/>
    <col min="16141" max="16141" width="14.5703125" style="61" customWidth="1"/>
    <col min="16142" max="16142" width="9.140625" style="61" customWidth="1"/>
    <col min="16143" max="16143" width="11" style="61" customWidth="1"/>
    <col min="16144" max="16144" width="10.140625" style="61" customWidth="1"/>
    <col min="16145" max="16146" width="8.42578125" style="61" customWidth="1"/>
    <col min="16147" max="16147" width="21.140625" style="61" customWidth="1"/>
    <col min="16148" max="16151" width="0" style="61" hidden="1" customWidth="1"/>
    <col min="16152" max="16152" width="9.140625" style="61" customWidth="1"/>
    <col min="16153" max="16384" width="9.140625" style="61"/>
  </cols>
  <sheetData>
    <row r="1" spans="1:23" ht="12.75" customHeight="1" x14ac:dyDescent="0.2">
      <c r="A1" s="183"/>
      <c r="B1" s="183"/>
      <c r="C1" s="183"/>
      <c r="D1" s="18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3" ht="13.5" customHeight="1" x14ac:dyDescent="0.2">
      <c r="A2" s="314"/>
      <c r="B2" s="2"/>
      <c r="H2" s="2"/>
      <c r="I2" s="2"/>
      <c r="R2" s="187" t="s">
        <v>1</v>
      </c>
      <c r="S2" s="315">
        <v>44425</v>
      </c>
    </row>
    <row r="3" spans="1:23" ht="18" customHeight="1" thickBot="1" x14ac:dyDescent="0.25">
      <c r="A3" s="316" t="s">
        <v>222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</row>
    <row r="4" spans="1:23" s="496" customFormat="1" ht="33" customHeight="1" x14ac:dyDescent="0.2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</row>
    <row r="5" spans="1:23" s="496" customFormat="1" ht="15.75" customHeight="1" x14ac:dyDescent="0.2">
      <c r="A5" s="501"/>
      <c r="B5" s="502"/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</row>
    <row r="6" spans="1:23" ht="15.75" customHeight="1" x14ac:dyDescent="0.2">
      <c r="A6" s="10"/>
      <c r="B6" s="10"/>
      <c r="C6" s="80"/>
      <c r="D6" s="10"/>
      <c r="E6" s="10"/>
      <c r="F6" s="10"/>
      <c r="G6" s="10"/>
      <c r="H6" s="10"/>
      <c r="I6" s="10"/>
      <c r="J6" s="80"/>
      <c r="K6" s="10"/>
      <c r="L6" s="10"/>
      <c r="M6" s="80"/>
      <c r="N6" s="10"/>
      <c r="O6" s="10"/>
      <c r="P6" s="10"/>
      <c r="Q6" s="10"/>
      <c r="R6" s="317" t="s">
        <v>2</v>
      </c>
      <c r="S6" s="318">
        <v>44425</v>
      </c>
      <c r="T6" s="101" t="s">
        <v>223</v>
      </c>
      <c r="U6" s="101"/>
      <c r="V6" s="101" t="s">
        <v>224</v>
      </c>
      <c r="W6" s="101"/>
    </row>
    <row r="7" spans="1:23" x14ac:dyDescent="0.2">
      <c r="A7" s="319" t="s">
        <v>3</v>
      </c>
      <c r="B7" s="320" t="s">
        <v>225</v>
      </c>
      <c r="C7" s="321" t="s">
        <v>226</v>
      </c>
      <c r="D7" s="320" t="s">
        <v>227</v>
      </c>
      <c r="E7" s="322" t="s">
        <v>228</v>
      </c>
      <c r="F7" s="323"/>
      <c r="G7" s="320" t="s">
        <v>229</v>
      </c>
      <c r="H7" s="320"/>
      <c r="I7" s="320" t="s">
        <v>230</v>
      </c>
      <c r="J7" s="2"/>
      <c r="K7" s="319" t="s">
        <v>3</v>
      </c>
      <c r="L7" s="320" t="s">
        <v>225</v>
      </c>
      <c r="M7" s="321" t="s">
        <v>226</v>
      </c>
      <c r="N7" s="320" t="s">
        <v>227</v>
      </c>
      <c r="O7" s="319" t="s">
        <v>228</v>
      </c>
      <c r="P7" s="319"/>
      <c r="Q7" s="320" t="s">
        <v>231</v>
      </c>
      <c r="R7" s="320"/>
      <c r="S7" s="319" t="s">
        <v>230</v>
      </c>
      <c r="T7" s="324" t="s">
        <v>228</v>
      </c>
      <c r="U7" s="324"/>
      <c r="V7" s="324" t="s">
        <v>228</v>
      </c>
      <c r="W7" s="324"/>
    </row>
    <row r="8" spans="1:23" x14ac:dyDescent="0.2">
      <c r="A8" s="319"/>
      <c r="B8" s="320"/>
      <c r="C8" s="325"/>
      <c r="D8" s="320"/>
      <c r="E8" s="326">
        <v>4</v>
      </c>
      <c r="F8" s="326">
        <v>6</v>
      </c>
      <c r="G8" s="320"/>
      <c r="H8" s="320"/>
      <c r="I8" s="320"/>
      <c r="J8" s="2"/>
      <c r="K8" s="319"/>
      <c r="L8" s="320"/>
      <c r="M8" s="325"/>
      <c r="N8" s="320"/>
      <c r="O8" s="326">
        <v>3.5</v>
      </c>
      <c r="P8" s="326">
        <v>4.5</v>
      </c>
      <c r="Q8" s="320"/>
      <c r="R8" s="320"/>
      <c r="S8" s="319"/>
      <c r="T8" s="327">
        <v>4</v>
      </c>
      <c r="U8" s="327">
        <v>6</v>
      </c>
      <c r="V8" s="327">
        <v>3.5</v>
      </c>
      <c r="W8" s="327">
        <v>4.5</v>
      </c>
    </row>
    <row r="9" spans="1:23" ht="76.5" customHeight="1" x14ac:dyDescent="0.2">
      <c r="A9" s="210"/>
      <c r="B9" s="324" t="s">
        <v>223</v>
      </c>
      <c r="C9" s="324" t="s">
        <v>232</v>
      </c>
      <c r="D9" s="328">
        <v>2.0299999999999998</v>
      </c>
      <c r="E9" s="329">
        <f>ROUND(T9*Belarus*(1-C40),2)</f>
        <v>4083.85</v>
      </c>
      <c r="F9" s="329">
        <f>ROUND(U9*Belarus*(1-C40),2)</f>
        <v>6125.58</v>
      </c>
      <c r="G9" s="330" t="s">
        <v>233</v>
      </c>
      <c r="H9" s="330"/>
      <c r="I9" s="330" t="s">
        <v>234</v>
      </c>
      <c r="J9" s="2"/>
      <c r="K9" s="210"/>
      <c r="L9" s="327" t="s">
        <v>235</v>
      </c>
      <c r="M9" s="330" t="s">
        <v>177</v>
      </c>
      <c r="N9" s="331">
        <v>2</v>
      </c>
      <c r="O9" s="329">
        <f>ROUND(V9*Belarus*(1-C40),2)</f>
        <v>3342.52</v>
      </c>
      <c r="P9" s="329">
        <f>ROUND(W9*Belarus*(1-C40),2)</f>
        <v>4297.5200000000004</v>
      </c>
      <c r="Q9" s="330" t="s">
        <v>236</v>
      </c>
      <c r="R9" s="330"/>
      <c r="S9" s="330" t="s">
        <v>237</v>
      </c>
      <c r="T9" s="61">
        <v>124350</v>
      </c>
      <c r="U9" s="61">
        <v>186519</v>
      </c>
      <c r="V9" s="61">
        <v>101777</v>
      </c>
      <c r="W9" s="61">
        <v>130856</v>
      </c>
    </row>
    <row r="10" spans="1:23" ht="20.25" customHeight="1" x14ac:dyDescent="0.2">
      <c r="A10" s="210"/>
      <c r="B10" s="324"/>
      <c r="C10" s="324"/>
      <c r="D10" s="332"/>
      <c r="E10" s="333" t="s">
        <v>238</v>
      </c>
      <c r="F10" s="334"/>
      <c r="G10" s="330"/>
      <c r="H10" s="330"/>
      <c r="I10" s="330"/>
      <c r="J10" s="2"/>
      <c r="K10" s="210"/>
      <c r="L10" s="324" t="s">
        <v>239</v>
      </c>
      <c r="M10" s="330"/>
      <c r="N10" s="335">
        <v>2</v>
      </c>
      <c r="O10" s="210">
        <f>ROUND(V10*Belarus*(1-C40),2)</f>
        <v>3820.17</v>
      </c>
      <c r="P10" s="210">
        <f>ROUND(W10*Belarus*(1-C40),2)</f>
        <v>4911.3999999999996</v>
      </c>
      <c r="Q10" s="330"/>
      <c r="R10" s="330"/>
      <c r="S10" s="330"/>
      <c r="V10" s="61">
        <v>116321</v>
      </c>
      <c r="W10" s="61">
        <v>149548</v>
      </c>
    </row>
    <row r="11" spans="1:23" ht="64.5" customHeight="1" x14ac:dyDescent="0.2">
      <c r="A11" s="210"/>
      <c r="B11" s="324"/>
      <c r="C11" s="324"/>
      <c r="D11" s="336"/>
      <c r="E11" s="273" t="s">
        <v>240</v>
      </c>
      <c r="F11" s="273" t="s">
        <v>240</v>
      </c>
      <c r="G11" s="330"/>
      <c r="H11" s="330"/>
      <c r="I11" s="330"/>
      <c r="J11" s="2"/>
      <c r="K11" s="210"/>
      <c r="L11" s="324"/>
      <c r="M11" s="330"/>
      <c r="N11" s="335"/>
      <c r="O11" s="210"/>
      <c r="P11" s="210"/>
      <c r="Q11" s="330"/>
      <c r="R11" s="330"/>
      <c r="S11" s="330"/>
    </row>
    <row r="12" spans="1:23" ht="16.5" customHeight="1" x14ac:dyDescent="0.2">
      <c r="A12" s="186" t="s">
        <v>241</v>
      </c>
      <c r="B12" s="2"/>
      <c r="C12" s="2"/>
      <c r="D12" s="2"/>
      <c r="E12" s="2"/>
      <c r="F12" s="2"/>
      <c r="G12" s="2"/>
      <c r="H12" s="2"/>
      <c r="I12" s="2"/>
      <c r="J12" s="2"/>
      <c r="K12" s="337" t="s">
        <v>242</v>
      </c>
      <c r="L12" s="337"/>
      <c r="M12" s="337"/>
      <c r="N12" s="337"/>
      <c r="O12" s="337"/>
      <c r="P12" s="337"/>
      <c r="Q12" s="337"/>
      <c r="R12" s="337"/>
      <c r="S12" s="337"/>
    </row>
    <row r="13" spans="1:23" ht="12.75" customHeight="1" x14ac:dyDescent="0.2">
      <c r="J13" s="2"/>
      <c r="K13" s="2"/>
      <c r="L13" s="338"/>
      <c r="M13" s="338"/>
      <c r="N13" s="338"/>
      <c r="O13" s="338"/>
      <c r="P13" s="338"/>
      <c r="Q13" s="338"/>
      <c r="R13" s="338"/>
      <c r="S13" s="339"/>
    </row>
    <row r="14" spans="1:23" ht="12.75" customHeight="1" x14ac:dyDescent="0.2">
      <c r="A14" s="319" t="s">
        <v>3</v>
      </c>
      <c r="B14" s="320" t="s">
        <v>225</v>
      </c>
      <c r="C14" s="321" t="s">
        <v>226</v>
      </c>
      <c r="D14" s="320" t="s">
        <v>227</v>
      </c>
      <c r="E14" s="322" t="s">
        <v>228</v>
      </c>
      <c r="F14" s="323"/>
      <c r="G14" s="320" t="s">
        <v>229</v>
      </c>
      <c r="H14" s="320"/>
      <c r="I14" s="321" t="s">
        <v>230</v>
      </c>
      <c r="J14" s="2"/>
      <c r="K14" s="2"/>
      <c r="L14" s="338"/>
      <c r="M14" s="338"/>
      <c r="N14" s="338"/>
      <c r="O14" s="338"/>
      <c r="P14" s="338"/>
      <c r="Q14" s="338"/>
      <c r="R14" s="338"/>
      <c r="S14" s="339"/>
    </row>
    <row r="15" spans="1:23" ht="12.75" customHeight="1" x14ac:dyDescent="0.2">
      <c r="A15" s="319"/>
      <c r="B15" s="320"/>
      <c r="C15" s="325"/>
      <c r="D15" s="320"/>
      <c r="E15" s="322">
        <v>4</v>
      </c>
      <c r="F15" s="340"/>
      <c r="G15" s="320"/>
      <c r="H15" s="320"/>
      <c r="I15" s="325"/>
      <c r="J15" s="2"/>
      <c r="K15" s="2"/>
      <c r="L15" s="338"/>
      <c r="M15" s="338"/>
      <c r="N15" s="338"/>
      <c r="O15" s="338"/>
      <c r="P15" s="338"/>
      <c r="Q15" s="338"/>
      <c r="R15" s="338"/>
      <c r="S15" s="339"/>
    </row>
    <row r="16" spans="1:23" ht="65.25" customHeight="1" x14ac:dyDescent="0.2">
      <c r="A16" s="341"/>
      <c r="B16" s="327" t="s">
        <v>243</v>
      </c>
      <c r="C16" s="273" t="s">
        <v>244</v>
      </c>
      <c r="D16" s="327">
        <v>2</v>
      </c>
      <c r="E16" s="342">
        <f>ROUND(90398*Belarus*(1-C40),2)</f>
        <v>2968.81</v>
      </c>
      <c r="F16" s="343"/>
      <c r="G16" s="342" t="s">
        <v>236</v>
      </c>
      <c r="H16" s="343"/>
      <c r="I16" s="273" t="s">
        <v>245</v>
      </c>
      <c r="J16" s="2"/>
      <c r="K16" s="2"/>
      <c r="L16" s="338"/>
      <c r="M16" s="338"/>
      <c r="N16" s="338"/>
      <c r="O16" s="338"/>
      <c r="P16" s="338"/>
      <c r="Q16" s="338"/>
      <c r="R16" s="338"/>
      <c r="S16" s="339"/>
    </row>
    <row r="17" spans="1:19" ht="12.75" customHeight="1" x14ac:dyDescent="0.2">
      <c r="J17" s="2"/>
      <c r="K17" s="2"/>
      <c r="L17" s="338"/>
      <c r="M17" s="338"/>
      <c r="N17" s="338"/>
      <c r="O17" s="338"/>
      <c r="P17" s="338"/>
      <c r="Q17" s="338"/>
      <c r="R17" s="338"/>
      <c r="S17" s="339"/>
    </row>
    <row r="18" spans="1:19" ht="12.75" customHeight="1" x14ac:dyDescent="0.2">
      <c r="A18" s="242"/>
      <c r="B18" s="242"/>
      <c r="C18" s="242"/>
      <c r="D18" s="242"/>
      <c r="E18" s="344"/>
      <c r="F18" s="345"/>
      <c r="G18" s="344"/>
      <c r="H18" s="242"/>
      <c r="I18" s="242"/>
      <c r="J18" s="2"/>
      <c r="K18" s="339"/>
      <c r="L18" s="339"/>
      <c r="M18" s="339"/>
      <c r="N18" s="339"/>
      <c r="O18" s="339"/>
      <c r="P18" s="339"/>
      <c r="Q18" s="339"/>
      <c r="R18" s="339"/>
      <c r="S18" s="339"/>
    </row>
    <row r="19" spans="1:19" ht="30" customHeight="1" x14ac:dyDescent="0.2">
      <c r="A19" s="346" t="s">
        <v>246</v>
      </c>
      <c r="B19" s="346"/>
      <c r="C19" s="346"/>
      <c r="D19" s="346"/>
      <c r="E19" s="346"/>
      <c r="F19" s="346"/>
      <c r="G19" s="346"/>
      <c r="H19" s="346"/>
      <c r="I19" s="347" t="s">
        <v>247</v>
      </c>
      <c r="J19" s="2"/>
      <c r="K19" s="348" t="s">
        <v>248</v>
      </c>
      <c r="L19" s="348"/>
      <c r="M19" s="348"/>
      <c r="N19" s="348"/>
      <c r="O19" s="346"/>
      <c r="P19" s="346"/>
      <c r="Q19" s="346"/>
      <c r="R19" s="346"/>
      <c r="S19" s="326" t="s">
        <v>47</v>
      </c>
    </row>
    <row r="20" spans="1:19" ht="84" customHeight="1" x14ac:dyDescent="0.2">
      <c r="A20" s="349" t="s">
        <v>249</v>
      </c>
      <c r="B20" s="349"/>
      <c r="C20" s="349"/>
      <c r="D20" s="349"/>
      <c r="E20" s="349"/>
      <c r="F20" s="349"/>
      <c r="G20" s="349"/>
      <c r="H20" s="349"/>
      <c r="I20" s="329">
        <f>ROUND(46476*Belarus*(1-C40),2)</f>
        <v>1526.35</v>
      </c>
      <c r="J20" s="2"/>
      <c r="K20" s="350" t="s">
        <v>250</v>
      </c>
      <c r="L20" s="351"/>
      <c r="M20" s="230" t="s">
        <v>251</v>
      </c>
      <c r="N20" s="249"/>
      <c r="O20" s="249"/>
      <c r="P20" s="249"/>
      <c r="Q20" s="352" t="s">
        <v>252</v>
      </c>
      <c r="R20" s="352"/>
      <c r="S20" s="329">
        <f>ROUND(2071*Belarus*(1-C40),2)</f>
        <v>68.010000000000005</v>
      </c>
    </row>
    <row r="21" spans="1:19" x14ac:dyDescent="0.2">
      <c r="A21" s="346" t="s">
        <v>253</v>
      </c>
      <c r="B21" s="346"/>
      <c r="C21" s="346"/>
      <c r="D21" s="346"/>
      <c r="E21" s="346"/>
      <c r="F21" s="346"/>
      <c r="G21" s="346"/>
      <c r="H21" s="346"/>
      <c r="I21" s="346"/>
      <c r="J21" s="2"/>
      <c r="K21" s="63" t="s">
        <v>254</v>
      </c>
      <c r="L21" s="353"/>
      <c r="M21" s="249" t="s">
        <v>255</v>
      </c>
      <c r="N21" s="249"/>
      <c r="O21" s="249"/>
      <c r="P21" s="249"/>
      <c r="Q21" s="352" t="s">
        <v>256</v>
      </c>
      <c r="R21" s="352"/>
      <c r="S21" s="210">
        <f>ROUND(734*Belarus*(1-C40),2)</f>
        <v>24.11</v>
      </c>
    </row>
    <row r="22" spans="1:19" ht="25.5" customHeight="1" x14ac:dyDescent="0.2">
      <c r="A22" s="203" t="s">
        <v>257</v>
      </c>
      <c r="B22" s="204"/>
      <c r="C22" s="204"/>
      <c r="D22" s="204"/>
      <c r="E22" s="204"/>
      <c r="F22" s="204"/>
      <c r="G22" s="204"/>
      <c r="H22" s="205"/>
      <c r="I22" s="354">
        <f>ROUND(22037*Belarus*(1-C40),2)</f>
        <v>723.73</v>
      </c>
      <c r="J22" s="2"/>
      <c r="K22" s="63"/>
      <c r="L22" s="353"/>
      <c r="M22" s="249"/>
      <c r="N22" s="249"/>
      <c r="O22" s="249"/>
      <c r="P22" s="249"/>
      <c r="Q22" s="352"/>
      <c r="R22" s="352"/>
      <c r="S22" s="210"/>
    </row>
    <row r="23" spans="1:19" ht="19.5" customHeight="1" x14ac:dyDescent="0.2">
      <c r="A23" s="207"/>
      <c r="B23" s="208"/>
      <c r="C23" s="208"/>
      <c r="D23" s="208"/>
      <c r="E23" s="208"/>
      <c r="F23" s="208"/>
      <c r="G23" s="208"/>
      <c r="H23" s="209"/>
      <c r="I23" s="355"/>
      <c r="J23" s="2"/>
      <c r="K23" s="348" t="s">
        <v>258</v>
      </c>
      <c r="L23" s="348"/>
      <c r="M23" s="348"/>
      <c r="N23" s="348"/>
      <c r="O23" s="346"/>
      <c r="P23" s="346"/>
      <c r="Q23" s="346"/>
      <c r="R23" s="346"/>
      <c r="S23" s="356" t="s">
        <v>47</v>
      </c>
    </row>
    <row r="24" spans="1:19" ht="44.25" customHeight="1" x14ac:dyDescent="0.2">
      <c r="A24" s="215"/>
      <c r="B24" s="216"/>
      <c r="C24" s="216"/>
      <c r="D24" s="216"/>
      <c r="E24" s="216"/>
      <c r="F24" s="216"/>
      <c r="G24" s="216"/>
      <c r="H24" s="217"/>
      <c r="I24" s="357"/>
      <c r="J24" s="2"/>
      <c r="K24" s="117"/>
      <c r="L24" s="158" t="s">
        <v>259</v>
      </c>
      <c r="M24" s="159"/>
      <c r="N24" s="159"/>
      <c r="O24" s="159"/>
      <c r="P24" s="159"/>
      <c r="Q24" s="159"/>
      <c r="R24" s="160"/>
      <c r="S24" s="329">
        <f>ROUND(3817*Belarus*(1-C40),2)</f>
        <v>125.36</v>
      </c>
    </row>
    <row r="25" spans="1:19" ht="26.25" customHeight="1" x14ac:dyDescent="0.2">
      <c r="A25" s="358" t="s">
        <v>260</v>
      </c>
      <c r="B25" s="358"/>
      <c r="C25" s="358"/>
      <c r="D25" s="358"/>
      <c r="E25" s="358"/>
      <c r="F25" s="358"/>
      <c r="G25" s="358"/>
      <c r="H25" s="358"/>
      <c r="I25" s="358"/>
      <c r="J25" s="2"/>
      <c r="K25" s="359"/>
      <c r="L25" s="349" t="s">
        <v>261</v>
      </c>
      <c r="M25" s="349"/>
      <c r="N25" s="349"/>
      <c r="O25" s="349"/>
      <c r="P25" s="349"/>
      <c r="Q25" s="349"/>
      <c r="R25" s="349"/>
      <c r="S25" s="210">
        <f>ROUND(1685*Belarus*(1-C40),2)</f>
        <v>55.34</v>
      </c>
    </row>
    <row r="26" spans="1:19" ht="15.75" customHeight="1" x14ac:dyDescent="0.2">
      <c r="A26" s="359"/>
      <c r="B26" s="349" t="s">
        <v>262</v>
      </c>
      <c r="C26" s="249" t="s">
        <v>263</v>
      </c>
      <c r="D26" s="360" t="s">
        <v>264</v>
      </c>
      <c r="E26" s="360"/>
      <c r="F26" s="360"/>
      <c r="G26" s="360" t="s">
        <v>265</v>
      </c>
      <c r="H26" s="360"/>
      <c r="I26" s="210">
        <f>ROUND(17905*Belarus*(1-C40),2)</f>
        <v>588.03</v>
      </c>
      <c r="J26" s="2"/>
      <c r="K26" s="359"/>
      <c r="L26" s="349"/>
      <c r="M26" s="349"/>
      <c r="N26" s="349"/>
      <c r="O26" s="349"/>
      <c r="P26" s="349"/>
      <c r="Q26" s="349"/>
      <c r="R26" s="349"/>
      <c r="S26" s="210"/>
    </row>
    <row r="27" spans="1:19" ht="31.5" customHeight="1" x14ac:dyDescent="0.2">
      <c r="A27" s="359"/>
      <c r="B27" s="349"/>
      <c r="C27" s="249"/>
      <c r="D27" s="360" t="s">
        <v>266</v>
      </c>
      <c r="E27" s="360"/>
      <c r="F27" s="360"/>
      <c r="G27" s="360" t="s">
        <v>267</v>
      </c>
      <c r="H27" s="360"/>
      <c r="I27" s="210"/>
      <c r="J27" s="2"/>
      <c r="K27" s="359"/>
      <c r="L27" s="158" t="s">
        <v>268</v>
      </c>
      <c r="M27" s="159"/>
      <c r="N27" s="159"/>
      <c r="O27" s="159"/>
      <c r="P27" s="159"/>
      <c r="Q27" s="159"/>
      <c r="R27" s="160"/>
      <c r="S27" s="361">
        <f>ROUND(5452*Belarus*(1-C40),2)</f>
        <v>179.05</v>
      </c>
    </row>
    <row r="28" spans="1:19" ht="30.75" customHeight="1" x14ac:dyDescent="0.2">
      <c r="A28" s="359"/>
      <c r="B28" s="349"/>
      <c r="C28" s="249"/>
      <c r="D28" s="360" t="s">
        <v>269</v>
      </c>
      <c r="E28" s="360"/>
      <c r="F28" s="360"/>
      <c r="G28" s="360" t="s">
        <v>270</v>
      </c>
      <c r="H28" s="360"/>
      <c r="I28" s="210"/>
      <c r="J28" s="2"/>
      <c r="K28" s="362"/>
      <c r="L28" s="215" t="s">
        <v>271</v>
      </c>
      <c r="M28" s="216"/>
      <c r="N28" s="216"/>
      <c r="O28" s="216"/>
      <c r="P28" s="216"/>
      <c r="Q28" s="216"/>
      <c r="R28" s="217"/>
      <c r="S28" s="361">
        <f>ROUND(5634*Belarus*(1-C40),2)</f>
        <v>185.03</v>
      </c>
    </row>
    <row r="29" spans="1:19" ht="18" customHeight="1" x14ac:dyDescent="0.2">
      <c r="A29" s="359"/>
      <c r="B29" s="349"/>
      <c r="C29" s="249"/>
      <c r="D29" s="360" t="s">
        <v>272</v>
      </c>
      <c r="E29" s="360"/>
      <c r="F29" s="360"/>
      <c r="G29" s="360" t="s">
        <v>273</v>
      </c>
      <c r="H29" s="360"/>
      <c r="I29" s="210"/>
      <c r="J29" s="2"/>
      <c r="K29" s="359"/>
      <c r="L29" s="203" t="s">
        <v>274</v>
      </c>
      <c r="M29" s="204"/>
      <c r="N29" s="204"/>
      <c r="O29" s="204"/>
      <c r="P29" s="204"/>
      <c r="Q29" s="204"/>
      <c r="R29" s="205"/>
      <c r="S29" s="354">
        <f>ROUND(2665*Belarus*(1-C40),2)</f>
        <v>87.52</v>
      </c>
    </row>
    <row r="30" spans="1:19" ht="18" customHeight="1" x14ac:dyDescent="0.2">
      <c r="A30" s="359"/>
      <c r="B30" s="349"/>
      <c r="C30" s="249"/>
      <c r="D30" s="360" t="s">
        <v>275</v>
      </c>
      <c r="E30" s="360"/>
      <c r="F30" s="360"/>
      <c r="G30" s="360" t="s">
        <v>276</v>
      </c>
      <c r="H30" s="360"/>
      <c r="I30" s="210"/>
      <c r="J30" s="2"/>
      <c r="K30" s="359"/>
      <c r="L30" s="215"/>
      <c r="M30" s="216"/>
      <c r="N30" s="216"/>
      <c r="O30" s="216"/>
      <c r="P30" s="216"/>
      <c r="Q30" s="216"/>
      <c r="R30" s="217"/>
      <c r="S30" s="357"/>
    </row>
    <row r="31" spans="1:19" ht="22.5" customHeight="1" x14ac:dyDescent="0.2">
      <c r="A31" s="359"/>
      <c r="B31" s="349"/>
      <c r="C31" s="249"/>
      <c r="D31" s="360" t="s">
        <v>277</v>
      </c>
      <c r="E31" s="360"/>
      <c r="F31" s="360"/>
      <c r="G31" s="360" t="s">
        <v>276</v>
      </c>
      <c r="H31" s="360"/>
      <c r="I31" s="210"/>
      <c r="J31" s="2"/>
      <c r="K31" s="363" t="s">
        <v>152</v>
      </c>
      <c r="L31" s="364"/>
      <c r="M31" s="364"/>
      <c r="N31" s="364"/>
      <c r="O31" s="364"/>
      <c r="P31" s="364"/>
      <c r="Q31" s="364"/>
      <c r="R31" s="364"/>
      <c r="S31" s="365"/>
    </row>
    <row r="32" spans="1:19" hidden="1" x14ac:dyDescent="0.2">
      <c r="J32" s="2"/>
    </row>
    <row r="33" spans="1:19" hidden="1" x14ac:dyDescent="0.2">
      <c r="J33" s="2"/>
    </row>
    <row r="34" spans="1:19" hidden="1" x14ac:dyDescent="0.2">
      <c r="J34" s="2"/>
      <c r="K34" s="339"/>
      <c r="L34" s="339"/>
      <c r="M34" s="339"/>
      <c r="N34" s="339"/>
      <c r="O34" s="339"/>
      <c r="P34" s="339"/>
      <c r="Q34" s="339"/>
      <c r="R34" s="339"/>
      <c r="S34" s="339"/>
    </row>
    <row r="35" spans="1:19" hidden="1" x14ac:dyDescent="0.2">
      <c r="J35" s="2"/>
    </row>
    <row r="36" spans="1:19" hidden="1" x14ac:dyDescent="0.2">
      <c r="A36" s="2"/>
      <c r="B36" s="17"/>
      <c r="C36" s="366"/>
      <c r="D36" s="17"/>
      <c r="E36" s="17"/>
      <c r="F36" s="17"/>
      <c r="G36" s="1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idden="1" x14ac:dyDescent="0.2">
      <c r="A37" s="2"/>
      <c r="B37" s="2"/>
      <c r="C37" s="25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idden="1" x14ac:dyDescent="0.2">
      <c r="A38" s="2"/>
      <c r="B38" s="2"/>
      <c r="C38" s="25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idden="1" x14ac:dyDescent="0.2">
      <c r="A39" s="69" t="s">
        <v>60</v>
      </c>
      <c r="B39" s="69"/>
      <c r="C39" s="69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idden="1" x14ac:dyDescent="0.2">
      <c r="A40" s="165" t="s">
        <v>278</v>
      </c>
      <c r="B40" s="165"/>
      <c r="C40" s="178">
        <v>0.12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idden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idden="1" x14ac:dyDescent="0.2">
      <c r="A42" s="179" t="s">
        <v>61</v>
      </c>
    </row>
    <row r="101" spans="1:10" ht="60" customHeight="1" x14ac:dyDescent="0.2">
      <c r="A101" s="180"/>
      <c r="B101" s="181"/>
      <c r="C101" s="182"/>
      <c r="D101" s="182"/>
      <c r="E101" s="182"/>
      <c r="F101" s="182"/>
      <c r="G101" s="182"/>
      <c r="H101" s="182"/>
      <c r="I101" s="182"/>
      <c r="J101" s="182"/>
    </row>
  </sheetData>
  <sheetProtection selectLockedCells="1" selectUnlockedCells="1"/>
  <mergeCells count="94">
    <mergeCell ref="A39:C39"/>
    <mergeCell ref="A40:B40"/>
    <mergeCell ref="B101:J101"/>
    <mergeCell ref="S29:S30"/>
    <mergeCell ref="D30:F30"/>
    <mergeCell ref="G30:H30"/>
    <mergeCell ref="D31:F31"/>
    <mergeCell ref="G31:H31"/>
    <mergeCell ref="K31:S31"/>
    <mergeCell ref="K27:K28"/>
    <mergeCell ref="L27:R27"/>
    <mergeCell ref="D28:F28"/>
    <mergeCell ref="G28:H28"/>
    <mergeCell ref="L28:R28"/>
    <mergeCell ref="D29:F29"/>
    <mergeCell ref="G29:H29"/>
    <mergeCell ref="K29:K30"/>
    <mergeCell ref="L29:R30"/>
    <mergeCell ref="B26:B31"/>
    <mergeCell ref="C26:C31"/>
    <mergeCell ref="D26:F26"/>
    <mergeCell ref="G26:H26"/>
    <mergeCell ref="I26:I31"/>
    <mergeCell ref="D27:F27"/>
    <mergeCell ref="G27:H27"/>
    <mergeCell ref="S21:S22"/>
    <mergeCell ref="A22:H24"/>
    <mergeCell ref="I22:I24"/>
    <mergeCell ref="K23:R23"/>
    <mergeCell ref="L24:R24"/>
    <mergeCell ref="A25:I25"/>
    <mergeCell ref="K25:K26"/>
    <mergeCell ref="L25:R26"/>
    <mergeCell ref="S25:S26"/>
    <mergeCell ref="A26:A31"/>
    <mergeCell ref="A21:I21"/>
    <mergeCell ref="K21:K22"/>
    <mergeCell ref="L21:L22"/>
    <mergeCell ref="M21:M22"/>
    <mergeCell ref="N21:P22"/>
    <mergeCell ref="Q21:R22"/>
    <mergeCell ref="E16:F16"/>
    <mergeCell ref="G16:H16"/>
    <mergeCell ref="A19:H19"/>
    <mergeCell ref="K19:R19"/>
    <mergeCell ref="A20:H20"/>
    <mergeCell ref="N20:P20"/>
    <mergeCell ref="Q20:R20"/>
    <mergeCell ref="K12:S12"/>
    <mergeCell ref="A14:A15"/>
    <mergeCell ref="B14:B15"/>
    <mergeCell ref="C14:C15"/>
    <mergeCell ref="D14:D15"/>
    <mergeCell ref="E14:F14"/>
    <mergeCell ref="G14:H15"/>
    <mergeCell ref="I14:I15"/>
    <mergeCell ref="E15:F15"/>
    <mergeCell ref="K9:K11"/>
    <mergeCell ref="M9:M11"/>
    <mergeCell ref="Q9:R11"/>
    <mergeCell ref="S9:S11"/>
    <mergeCell ref="E10:F10"/>
    <mergeCell ref="L10:L11"/>
    <mergeCell ref="N10:N11"/>
    <mergeCell ref="O10:O11"/>
    <mergeCell ref="P10:P11"/>
    <mergeCell ref="Q7:R8"/>
    <mergeCell ref="S7:S8"/>
    <mergeCell ref="T7:U7"/>
    <mergeCell ref="V7:W7"/>
    <mergeCell ref="A9:A11"/>
    <mergeCell ref="B9:B11"/>
    <mergeCell ref="C9:C11"/>
    <mergeCell ref="D9:D11"/>
    <mergeCell ref="G9:H11"/>
    <mergeCell ref="I9:I11"/>
    <mergeCell ref="I7:I8"/>
    <mergeCell ref="K7:K8"/>
    <mergeCell ref="L7:L8"/>
    <mergeCell ref="M7:M8"/>
    <mergeCell ref="N7:N8"/>
    <mergeCell ref="O7:P7"/>
    <mergeCell ref="A7:A8"/>
    <mergeCell ref="B7:B8"/>
    <mergeCell ref="C7:C8"/>
    <mergeCell ref="D7:D8"/>
    <mergeCell ref="E7:F7"/>
    <mergeCell ref="G7:H8"/>
    <mergeCell ref="A1:D1"/>
    <mergeCell ref="A3:S3"/>
    <mergeCell ref="A4:S4"/>
    <mergeCell ref="A5:S5"/>
    <mergeCell ref="T6:U6"/>
    <mergeCell ref="V6:W6"/>
  </mergeCells>
  <printOptions horizontalCentered="1"/>
  <pageMargins left="0" right="0" top="0.47244094488188981" bottom="0" header="0" footer="0"/>
  <pageSetup paperSize="9" scale="56" firstPageNumber="0" orientation="landscape" horizontalDpi="300" verticalDpi="300" r:id="rId1"/>
  <headerFooter scaleWithDoc="0"/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B689E-AC0C-43F7-B1FD-7D4C46873766}">
  <sheetPr>
    <tabColor indexed="50"/>
    <pageSetUpPr fitToPage="1"/>
  </sheetPr>
  <dimension ref="A1:U104"/>
  <sheetViews>
    <sheetView zoomScale="75" zoomScaleNormal="75" workbookViewId="0">
      <selection activeCell="A2" sqref="A2:L2"/>
    </sheetView>
  </sheetViews>
  <sheetFormatPr defaultRowHeight="12.75" x14ac:dyDescent="0.2"/>
  <cols>
    <col min="1" max="1" width="18.85546875" style="61" customWidth="1"/>
    <col min="2" max="2" width="23.42578125" style="61" customWidth="1"/>
    <col min="3" max="3" width="22.140625" style="61" customWidth="1"/>
    <col min="4" max="4" width="44.5703125" style="61" customWidth="1"/>
    <col min="5" max="5" width="21.28515625" style="61" customWidth="1"/>
    <col min="6" max="6" width="11" style="61" customWidth="1"/>
    <col min="7" max="7" width="10.5703125" style="61" customWidth="1"/>
    <col min="8" max="8" width="10.85546875" style="61" customWidth="1"/>
    <col min="9" max="9" width="1.7109375" style="61" customWidth="1"/>
    <col min="10" max="10" width="17.7109375" style="61" customWidth="1"/>
    <col min="11" max="11" width="15.85546875" style="61" customWidth="1"/>
    <col min="12" max="12" width="12.28515625" style="61" customWidth="1"/>
    <col min="13" max="13" width="22.140625" style="61" customWidth="1"/>
    <col min="14" max="15" width="22.28515625" style="61" customWidth="1"/>
    <col min="16" max="16" width="12.140625" style="61" customWidth="1"/>
    <col min="17" max="17" width="12.85546875" style="61" customWidth="1"/>
    <col min="18" max="18" width="11.85546875" style="61" customWidth="1"/>
    <col min="19" max="19" width="10.7109375" style="61" customWidth="1"/>
    <col min="20" max="20" width="19.85546875" style="61" hidden="1" customWidth="1"/>
    <col min="21" max="21" width="18.5703125" style="61" hidden="1" customWidth="1"/>
    <col min="22" max="43" width="9.140625" style="61" customWidth="1"/>
    <col min="44" max="256" width="9.140625" style="61"/>
    <col min="257" max="257" width="18.85546875" style="61" customWidth="1"/>
    <col min="258" max="258" width="23.42578125" style="61" customWidth="1"/>
    <col min="259" max="259" width="22.140625" style="61" customWidth="1"/>
    <col min="260" max="260" width="44.5703125" style="61" customWidth="1"/>
    <col min="261" max="261" width="21.28515625" style="61" customWidth="1"/>
    <col min="262" max="262" width="11" style="61" customWidth="1"/>
    <col min="263" max="263" width="10.5703125" style="61" customWidth="1"/>
    <col min="264" max="264" width="10.85546875" style="61" customWidth="1"/>
    <col min="265" max="265" width="1.7109375" style="61" customWidth="1"/>
    <col min="266" max="266" width="17.7109375" style="61" customWidth="1"/>
    <col min="267" max="267" width="15.85546875" style="61" customWidth="1"/>
    <col min="268" max="268" width="12.28515625" style="61" customWidth="1"/>
    <col min="269" max="269" width="22.140625" style="61" customWidth="1"/>
    <col min="270" max="271" width="22.28515625" style="61" customWidth="1"/>
    <col min="272" max="272" width="12.140625" style="61" customWidth="1"/>
    <col min="273" max="273" width="12.85546875" style="61" customWidth="1"/>
    <col min="274" max="274" width="11.85546875" style="61" customWidth="1"/>
    <col min="275" max="275" width="10.7109375" style="61" customWidth="1"/>
    <col min="276" max="277" width="0" style="61" hidden="1" customWidth="1"/>
    <col min="278" max="299" width="9.140625" style="61" customWidth="1"/>
    <col min="300" max="512" width="9.140625" style="61"/>
    <col min="513" max="513" width="18.85546875" style="61" customWidth="1"/>
    <col min="514" max="514" width="23.42578125" style="61" customWidth="1"/>
    <col min="515" max="515" width="22.140625" style="61" customWidth="1"/>
    <col min="516" max="516" width="44.5703125" style="61" customWidth="1"/>
    <col min="517" max="517" width="21.28515625" style="61" customWidth="1"/>
    <col min="518" max="518" width="11" style="61" customWidth="1"/>
    <col min="519" max="519" width="10.5703125" style="61" customWidth="1"/>
    <col min="520" max="520" width="10.85546875" style="61" customWidth="1"/>
    <col min="521" max="521" width="1.7109375" style="61" customWidth="1"/>
    <col min="522" max="522" width="17.7109375" style="61" customWidth="1"/>
    <col min="523" max="523" width="15.85546875" style="61" customWidth="1"/>
    <col min="524" max="524" width="12.28515625" style="61" customWidth="1"/>
    <col min="525" max="525" width="22.140625" style="61" customWidth="1"/>
    <col min="526" max="527" width="22.28515625" style="61" customWidth="1"/>
    <col min="528" max="528" width="12.140625" style="61" customWidth="1"/>
    <col min="529" max="529" width="12.85546875" style="61" customWidth="1"/>
    <col min="530" max="530" width="11.85546875" style="61" customWidth="1"/>
    <col min="531" max="531" width="10.7109375" style="61" customWidth="1"/>
    <col min="532" max="533" width="0" style="61" hidden="1" customWidth="1"/>
    <col min="534" max="555" width="9.140625" style="61" customWidth="1"/>
    <col min="556" max="768" width="9.140625" style="61"/>
    <col min="769" max="769" width="18.85546875" style="61" customWidth="1"/>
    <col min="770" max="770" width="23.42578125" style="61" customWidth="1"/>
    <col min="771" max="771" width="22.140625" style="61" customWidth="1"/>
    <col min="772" max="772" width="44.5703125" style="61" customWidth="1"/>
    <col min="773" max="773" width="21.28515625" style="61" customWidth="1"/>
    <col min="774" max="774" width="11" style="61" customWidth="1"/>
    <col min="775" max="775" width="10.5703125" style="61" customWidth="1"/>
    <col min="776" max="776" width="10.85546875" style="61" customWidth="1"/>
    <col min="777" max="777" width="1.7109375" style="61" customWidth="1"/>
    <col min="778" max="778" width="17.7109375" style="61" customWidth="1"/>
    <col min="779" max="779" width="15.85546875" style="61" customWidth="1"/>
    <col min="780" max="780" width="12.28515625" style="61" customWidth="1"/>
    <col min="781" max="781" width="22.140625" style="61" customWidth="1"/>
    <col min="782" max="783" width="22.28515625" style="61" customWidth="1"/>
    <col min="784" max="784" width="12.140625" style="61" customWidth="1"/>
    <col min="785" max="785" width="12.85546875" style="61" customWidth="1"/>
    <col min="786" max="786" width="11.85546875" style="61" customWidth="1"/>
    <col min="787" max="787" width="10.7109375" style="61" customWidth="1"/>
    <col min="788" max="789" width="0" style="61" hidden="1" customWidth="1"/>
    <col min="790" max="811" width="9.140625" style="61" customWidth="1"/>
    <col min="812" max="1024" width="9.140625" style="61"/>
    <col min="1025" max="1025" width="18.85546875" style="61" customWidth="1"/>
    <col min="1026" max="1026" width="23.42578125" style="61" customWidth="1"/>
    <col min="1027" max="1027" width="22.140625" style="61" customWidth="1"/>
    <col min="1028" max="1028" width="44.5703125" style="61" customWidth="1"/>
    <col min="1029" max="1029" width="21.28515625" style="61" customWidth="1"/>
    <col min="1030" max="1030" width="11" style="61" customWidth="1"/>
    <col min="1031" max="1031" width="10.5703125" style="61" customWidth="1"/>
    <col min="1032" max="1032" width="10.85546875" style="61" customWidth="1"/>
    <col min="1033" max="1033" width="1.7109375" style="61" customWidth="1"/>
    <col min="1034" max="1034" width="17.7109375" style="61" customWidth="1"/>
    <col min="1035" max="1035" width="15.85546875" style="61" customWidth="1"/>
    <col min="1036" max="1036" width="12.28515625" style="61" customWidth="1"/>
    <col min="1037" max="1037" width="22.140625" style="61" customWidth="1"/>
    <col min="1038" max="1039" width="22.28515625" style="61" customWidth="1"/>
    <col min="1040" max="1040" width="12.140625" style="61" customWidth="1"/>
    <col min="1041" max="1041" width="12.85546875" style="61" customWidth="1"/>
    <col min="1042" max="1042" width="11.85546875" style="61" customWidth="1"/>
    <col min="1043" max="1043" width="10.7109375" style="61" customWidth="1"/>
    <col min="1044" max="1045" width="0" style="61" hidden="1" customWidth="1"/>
    <col min="1046" max="1067" width="9.140625" style="61" customWidth="1"/>
    <col min="1068" max="1280" width="9.140625" style="61"/>
    <col min="1281" max="1281" width="18.85546875" style="61" customWidth="1"/>
    <col min="1282" max="1282" width="23.42578125" style="61" customWidth="1"/>
    <col min="1283" max="1283" width="22.140625" style="61" customWidth="1"/>
    <col min="1284" max="1284" width="44.5703125" style="61" customWidth="1"/>
    <col min="1285" max="1285" width="21.28515625" style="61" customWidth="1"/>
    <col min="1286" max="1286" width="11" style="61" customWidth="1"/>
    <col min="1287" max="1287" width="10.5703125" style="61" customWidth="1"/>
    <col min="1288" max="1288" width="10.85546875" style="61" customWidth="1"/>
    <col min="1289" max="1289" width="1.7109375" style="61" customWidth="1"/>
    <col min="1290" max="1290" width="17.7109375" style="61" customWidth="1"/>
    <col min="1291" max="1291" width="15.85546875" style="61" customWidth="1"/>
    <col min="1292" max="1292" width="12.28515625" style="61" customWidth="1"/>
    <col min="1293" max="1293" width="22.140625" style="61" customWidth="1"/>
    <col min="1294" max="1295" width="22.28515625" style="61" customWidth="1"/>
    <col min="1296" max="1296" width="12.140625" style="61" customWidth="1"/>
    <col min="1297" max="1297" width="12.85546875" style="61" customWidth="1"/>
    <col min="1298" max="1298" width="11.85546875" style="61" customWidth="1"/>
    <col min="1299" max="1299" width="10.7109375" style="61" customWidth="1"/>
    <col min="1300" max="1301" width="0" style="61" hidden="1" customWidth="1"/>
    <col min="1302" max="1323" width="9.140625" style="61" customWidth="1"/>
    <col min="1324" max="1536" width="9.140625" style="61"/>
    <col min="1537" max="1537" width="18.85546875" style="61" customWidth="1"/>
    <col min="1538" max="1538" width="23.42578125" style="61" customWidth="1"/>
    <col min="1539" max="1539" width="22.140625" style="61" customWidth="1"/>
    <col min="1540" max="1540" width="44.5703125" style="61" customWidth="1"/>
    <col min="1541" max="1541" width="21.28515625" style="61" customWidth="1"/>
    <col min="1542" max="1542" width="11" style="61" customWidth="1"/>
    <col min="1543" max="1543" width="10.5703125" style="61" customWidth="1"/>
    <col min="1544" max="1544" width="10.85546875" style="61" customWidth="1"/>
    <col min="1545" max="1545" width="1.7109375" style="61" customWidth="1"/>
    <col min="1546" max="1546" width="17.7109375" style="61" customWidth="1"/>
    <col min="1547" max="1547" width="15.85546875" style="61" customWidth="1"/>
    <col min="1548" max="1548" width="12.28515625" style="61" customWidth="1"/>
    <col min="1549" max="1549" width="22.140625" style="61" customWidth="1"/>
    <col min="1550" max="1551" width="22.28515625" style="61" customWidth="1"/>
    <col min="1552" max="1552" width="12.140625" style="61" customWidth="1"/>
    <col min="1553" max="1553" width="12.85546875" style="61" customWidth="1"/>
    <col min="1554" max="1554" width="11.85546875" style="61" customWidth="1"/>
    <col min="1555" max="1555" width="10.7109375" style="61" customWidth="1"/>
    <col min="1556" max="1557" width="0" style="61" hidden="1" customWidth="1"/>
    <col min="1558" max="1579" width="9.140625" style="61" customWidth="1"/>
    <col min="1580" max="1792" width="9.140625" style="61"/>
    <col min="1793" max="1793" width="18.85546875" style="61" customWidth="1"/>
    <col min="1794" max="1794" width="23.42578125" style="61" customWidth="1"/>
    <col min="1795" max="1795" width="22.140625" style="61" customWidth="1"/>
    <col min="1796" max="1796" width="44.5703125" style="61" customWidth="1"/>
    <col min="1797" max="1797" width="21.28515625" style="61" customWidth="1"/>
    <col min="1798" max="1798" width="11" style="61" customWidth="1"/>
    <col min="1799" max="1799" width="10.5703125" style="61" customWidth="1"/>
    <col min="1800" max="1800" width="10.85546875" style="61" customWidth="1"/>
    <col min="1801" max="1801" width="1.7109375" style="61" customWidth="1"/>
    <col min="1802" max="1802" width="17.7109375" style="61" customWidth="1"/>
    <col min="1803" max="1803" width="15.85546875" style="61" customWidth="1"/>
    <col min="1804" max="1804" width="12.28515625" style="61" customWidth="1"/>
    <col min="1805" max="1805" width="22.140625" style="61" customWidth="1"/>
    <col min="1806" max="1807" width="22.28515625" style="61" customWidth="1"/>
    <col min="1808" max="1808" width="12.140625" style="61" customWidth="1"/>
    <col min="1809" max="1809" width="12.85546875" style="61" customWidth="1"/>
    <col min="1810" max="1810" width="11.85546875" style="61" customWidth="1"/>
    <col min="1811" max="1811" width="10.7109375" style="61" customWidth="1"/>
    <col min="1812" max="1813" width="0" style="61" hidden="1" customWidth="1"/>
    <col min="1814" max="1835" width="9.140625" style="61" customWidth="1"/>
    <col min="1836" max="2048" width="9.140625" style="61"/>
    <col min="2049" max="2049" width="18.85546875" style="61" customWidth="1"/>
    <col min="2050" max="2050" width="23.42578125" style="61" customWidth="1"/>
    <col min="2051" max="2051" width="22.140625" style="61" customWidth="1"/>
    <col min="2052" max="2052" width="44.5703125" style="61" customWidth="1"/>
    <col min="2053" max="2053" width="21.28515625" style="61" customWidth="1"/>
    <col min="2054" max="2054" width="11" style="61" customWidth="1"/>
    <col min="2055" max="2055" width="10.5703125" style="61" customWidth="1"/>
    <col min="2056" max="2056" width="10.85546875" style="61" customWidth="1"/>
    <col min="2057" max="2057" width="1.7109375" style="61" customWidth="1"/>
    <col min="2058" max="2058" width="17.7109375" style="61" customWidth="1"/>
    <col min="2059" max="2059" width="15.85546875" style="61" customWidth="1"/>
    <col min="2060" max="2060" width="12.28515625" style="61" customWidth="1"/>
    <col min="2061" max="2061" width="22.140625" style="61" customWidth="1"/>
    <col min="2062" max="2063" width="22.28515625" style="61" customWidth="1"/>
    <col min="2064" max="2064" width="12.140625" style="61" customWidth="1"/>
    <col min="2065" max="2065" width="12.85546875" style="61" customWidth="1"/>
    <col min="2066" max="2066" width="11.85546875" style="61" customWidth="1"/>
    <col min="2067" max="2067" width="10.7109375" style="61" customWidth="1"/>
    <col min="2068" max="2069" width="0" style="61" hidden="1" customWidth="1"/>
    <col min="2070" max="2091" width="9.140625" style="61" customWidth="1"/>
    <col min="2092" max="2304" width="9.140625" style="61"/>
    <col min="2305" max="2305" width="18.85546875" style="61" customWidth="1"/>
    <col min="2306" max="2306" width="23.42578125" style="61" customWidth="1"/>
    <col min="2307" max="2307" width="22.140625" style="61" customWidth="1"/>
    <col min="2308" max="2308" width="44.5703125" style="61" customWidth="1"/>
    <col min="2309" max="2309" width="21.28515625" style="61" customWidth="1"/>
    <col min="2310" max="2310" width="11" style="61" customWidth="1"/>
    <col min="2311" max="2311" width="10.5703125" style="61" customWidth="1"/>
    <col min="2312" max="2312" width="10.85546875" style="61" customWidth="1"/>
    <col min="2313" max="2313" width="1.7109375" style="61" customWidth="1"/>
    <col min="2314" max="2314" width="17.7109375" style="61" customWidth="1"/>
    <col min="2315" max="2315" width="15.85546875" style="61" customWidth="1"/>
    <col min="2316" max="2316" width="12.28515625" style="61" customWidth="1"/>
    <col min="2317" max="2317" width="22.140625" style="61" customWidth="1"/>
    <col min="2318" max="2319" width="22.28515625" style="61" customWidth="1"/>
    <col min="2320" max="2320" width="12.140625" style="61" customWidth="1"/>
    <col min="2321" max="2321" width="12.85546875" style="61" customWidth="1"/>
    <col min="2322" max="2322" width="11.85546875" style="61" customWidth="1"/>
    <col min="2323" max="2323" width="10.7109375" style="61" customWidth="1"/>
    <col min="2324" max="2325" width="0" style="61" hidden="1" customWidth="1"/>
    <col min="2326" max="2347" width="9.140625" style="61" customWidth="1"/>
    <col min="2348" max="2560" width="9.140625" style="61"/>
    <col min="2561" max="2561" width="18.85546875" style="61" customWidth="1"/>
    <col min="2562" max="2562" width="23.42578125" style="61" customWidth="1"/>
    <col min="2563" max="2563" width="22.140625" style="61" customWidth="1"/>
    <col min="2564" max="2564" width="44.5703125" style="61" customWidth="1"/>
    <col min="2565" max="2565" width="21.28515625" style="61" customWidth="1"/>
    <col min="2566" max="2566" width="11" style="61" customWidth="1"/>
    <col min="2567" max="2567" width="10.5703125" style="61" customWidth="1"/>
    <col min="2568" max="2568" width="10.85546875" style="61" customWidth="1"/>
    <col min="2569" max="2569" width="1.7109375" style="61" customWidth="1"/>
    <col min="2570" max="2570" width="17.7109375" style="61" customWidth="1"/>
    <col min="2571" max="2571" width="15.85546875" style="61" customWidth="1"/>
    <col min="2572" max="2572" width="12.28515625" style="61" customWidth="1"/>
    <col min="2573" max="2573" width="22.140625" style="61" customWidth="1"/>
    <col min="2574" max="2575" width="22.28515625" style="61" customWidth="1"/>
    <col min="2576" max="2576" width="12.140625" style="61" customWidth="1"/>
    <col min="2577" max="2577" width="12.85546875" style="61" customWidth="1"/>
    <col min="2578" max="2578" width="11.85546875" style="61" customWidth="1"/>
    <col min="2579" max="2579" width="10.7109375" style="61" customWidth="1"/>
    <col min="2580" max="2581" width="0" style="61" hidden="1" customWidth="1"/>
    <col min="2582" max="2603" width="9.140625" style="61" customWidth="1"/>
    <col min="2604" max="2816" width="9.140625" style="61"/>
    <col min="2817" max="2817" width="18.85546875" style="61" customWidth="1"/>
    <col min="2818" max="2818" width="23.42578125" style="61" customWidth="1"/>
    <col min="2819" max="2819" width="22.140625" style="61" customWidth="1"/>
    <col min="2820" max="2820" width="44.5703125" style="61" customWidth="1"/>
    <col min="2821" max="2821" width="21.28515625" style="61" customWidth="1"/>
    <col min="2822" max="2822" width="11" style="61" customWidth="1"/>
    <col min="2823" max="2823" width="10.5703125" style="61" customWidth="1"/>
    <col min="2824" max="2824" width="10.85546875" style="61" customWidth="1"/>
    <col min="2825" max="2825" width="1.7109375" style="61" customWidth="1"/>
    <col min="2826" max="2826" width="17.7109375" style="61" customWidth="1"/>
    <col min="2827" max="2827" width="15.85546875" style="61" customWidth="1"/>
    <col min="2828" max="2828" width="12.28515625" style="61" customWidth="1"/>
    <col min="2829" max="2829" width="22.140625" style="61" customWidth="1"/>
    <col min="2830" max="2831" width="22.28515625" style="61" customWidth="1"/>
    <col min="2832" max="2832" width="12.140625" style="61" customWidth="1"/>
    <col min="2833" max="2833" width="12.85546875" style="61" customWidth="1"/>
    <col min="2834" max="2834" width="11.85546875" style="61" customWidth="1"/>
    <col min="2835" max="2835" width="10.7109375" style="61" customWidth="1"/>
    <col min="2836" max="2837" width="0" style="61" hidden="1" customWidth="1"/>
    <col min="2838" max="2859" width="9.140625" style="61" customWidth="1"/>
    <col min="2860" max="3072" width="9.140625" style="61"/>
    <col min="3073" max="3073" width="18.85546875" style="61" customWidth="1"/>
    <col min="3074" max="3074" width="23.42578125" style="61" customWidth="1"/>
    <col min="3075" max="3075" width="22.140625" style="61" customWidth="1"/>
    <col min="3076" max="3076" width="44.5703125" style="61" customWidth="1"/>
    <col min="3077" max="3077" width="21.28515625" style="61" customWidth="1"/>
    <col min="3078" max="3078" width="11" style="61" customWidth="1"/>
    <col min="3079" max="3079" width="10.5703125" style="61" customWidth="1"/>
    <col min="3080" max="3080" width="10.85546875" style="61" customWidth="1"/>
    <col min="3081" max="3081" width="1.7109375" style="61" customWidth="1"/>
    <col min="3082" max="3082" width="17.7109375" style="61" customWidth="1"/>
    <col min="3083" max="3083" width="15.85546875" style="61" customWidth="1"/>
    <col min="3084" max="3084" width="12.28515625" style="61" customWidth="1"/>
    <col min="3085" max="3085" width="22.140625" style="61" customWidth="1"/>
    <col min="3086" max="3087" width="22.28515625" style="61" customWidth="1"/>
    <col min="3088" max="3088" width="12.140625" style="61" customWidth="1"/>
    <col min="3089" max="3089" width="12.85546875" style="61" customWidth="1"/>
    <col min="3090" max="3090" width="11.85546875" style="61" customWidth="1"/>
    <col min="3091" max="3091" width="10.7109375" style="61" customWidth="1"/>
    <col min="3092" max="3093" width="0" style="61" hidden="1" customWidth="1"/>
    <col min="3094" max="3115" width="9.140625" style="61" customWidth="1"/>
    <col min="3116" max="3328" width="9.140625" style="61"/>
    <col min="3329" max="3329" width="18.85546875" style="61" customWidth="1"/>
    <col min="3330" max="3330" width="23.42578125" style="61" customWidth="1"/>
    <col min="3331" max="3331" width="22.140625" style="61" customWidth="1"/>
    <col min="3332" max="3332" width="44.5703125" style="61" customWidth="1"/>
    <col min="3333" max="3333" width="21.28515625" style="61" customWidth="1"/>
    <col min="3334" max="3334" width="11" style="61" customWidth="1"/>
    <col min="3335" max="3335" width="10.5703125" style="61" customWidth="1"/>
    <col min="3336" max="3336" width="10.85546875" style="61" customWidth="1"/>
    <col min="3337" max="3337" width="1.7109375" style="61" customWidth="1"/>
    <col min="3338" max="3338" width="17.7109375" style="61" customWidth="1"/>
    <col min="3339" max="3339" width="15.85546875" style="61" customWidth="1"/>
    <col min="3340" max="3340" width="12.28515625" style="61" customWidth="1"/>
    <col min="3341" max="3341" width="22.140625" style="61" customWidth="1"/>
    <col min="3342" max="3343" width="22.28515625" style="61" customWidth="1"/>
    <col min="3344" max="3344" width="12.140625" style="61" customWidth="1"/>
    <col min="3345" max="3345" width="12.85546875" style="61" customWidth="1"/>
    <col min="3346" max="3346" width="11.85546875" style="61" customWidth="1"/>
    <col min="3347" max="3347" width="10.7109375" style="61" customWidth="1"/>
    <col min="3348" max="3349" width="0" style="61" hidden="1" customWidth="1"/>
    <col min="3350" max="3371" width="9.140625" style="61" customWidth="1"/>
    <col min="3372" max="3584" width="9.140625" style="61"/>
    <col min="3585" max="3585" width="18.85546875" style="61" customWidth="1"/>
    <col min="3586" max="3586" width="23.42578125" style="61" customWidth="1"/>
    <col min="3587" max="3587" width="22.140625" style="61" customWidth="1"/>
    <col min="3588" max="3588" width="44.5703125" style="61" customWidth="1"/>
    <col min="3589" max="3589" width="21.28515625" style="61" customWidth="1"/>
    <col min="3590" max="3590" width="11" style="61" customWidth="1"/>
    <col min="3591" max="3591" width="10.5703125" style="61" customWidth="1"/>
    <col min="3592" max="3592" width="10.85546875" style="61" customWidth="1"/>
    <col min="3593" max="3593" width="1.7109375" style="61" customWidth="1"/>
    <col min="3594" max="3594" width="17.7109375" style="61" customWidth="1"/>
    <col min="3595" max="3595" width="15.85546875" style="61" customWidth="1"/>
    <col min="3596" max="3596" width="12.28515625" style="61" customWidth="1"/>
    <col min="3597" max="3597" width="22.140625" style="61" customWidth="1"/>
    <col min="3598" max="3599" width="22.28515625" style="61" customWidth="1"/>
    <col min="3600" max="3600" width="12.140625" style="61" customWidth="1"/>
    <col min="3601" max="3601" width="12.85546875" style="61" customWidth="1"/>
    <col min="3602" max="3602" width="11.85546875" style="61" customWidth="1"/>
    <col min="3603" max="3603" width="10.7109375" style="61" customWidth="1"/>
    <col min="3604" max="3605" width="0" style="61" hidden="1" customWidth="1"/>
    <col min="3606" max="3627" width="9.140625" style="61" customWidth="1"/>
    <col min="3628" max="3840" width="9.140625" style="61"/>
    <col min="3841" max="3841" width="18.85546875" style="61" customWidth="1"/>
    <col min="3842" max="3842" width="23.42578125" style="61" customWidth="1"/>
    <col min="3843" max="3843" width="22.140625" style="61" customWidth="1"/>
    <col min="3844" max="3844" width="44.5703125" style="61" customWidth="1"/>
    <col min="3845" max="3845" width="21.28515625" style="61" customWidth="1"/>
    <col min="3846" max="3846" width="11" style="61" customWidth="1"/>
    <col min="3847" max="3847" width="10.5703125" style="61" customWidth="1"/>
    <col min="3848" max="3848" width="10.85546875" style="61" customWidth="1"/>
    <col min="3849" max="3849" width="1.7109375" style="61" customWidth="1"/>
    <col min="3850" max="3850" width="17.7109375" style="61" customWidth="1"/>
    <col min="3851" max="3851" width="15.85546875" style="61" customWidth="1"/>
    <col min="3852" max="3852" width="12.28515625" style="61" customWidth="1"/>
    <col min="3853" max="3853" width="22.140625" style="61" customWidth="1"/>
    <col min="3854" max="3855" width="22.28515625" style="61" customWidth="1"/>
    <col min="3856" max="3856" width="12.140625" style="61" customWidth="1"/>
    <col min="3857" max="3857" width="12.85546875" style="61" customWidth="1"/>
    <col min="3858" max="3858" width="11.85546875" style="61" customWidth="1"/>
    <col min="3859" max="3859" width="10.7109375" style="61" customWidth="1"/>
    <col min="3860" max="3861" width="0" style="61" hidden="1" customWidth="1"/>
    <col min="3862" max="3883" width="9.140625" style="61" customWidth="1"/>
    <col min="3884" max="4096" width="9.140625" style="61"/>
    <col min="4097" max="4097" width="18.85546875" style="61" customWidth="1"/>
    <col min="4098" max="4098" width="23.42578125" style="61" customWidth="1"/>
    <col min="4099" max="4099" width="22.140625" style="61" customWidth="1"/>
    <col min="4100" max="4100" width="44.5703125" style="61" customWidth="1"/>
    <col min="4101" max="4101" width="21.28515625" style="61" customWidth="1"/>
    <col min="4102" max="4102" width="11" style="61" customWidth="1"/>
    <col min="4103" max="4103" width="10.5703125" style="61" customWidth="1"/>
    <col min="4104" max="4104" width="10.85546875" style="61" customWidth="1"/>
    <col min="4105" max="4105" width="1.7109375" style="61" customWidth="1"/>
    <col min="4106" max="4106" width="17.7109375" style="61" customWidth="1"/>
    <col min="4107" max="4107" width="15.85546875" style="61" customWidth="1"/>
    <col min="4108" max="4108" width="12.28515625" style="61" customWidth="1"/>
    <col min="4109" max="4109" width="22.140625" style="61" customWidth="1"/>
    <col min="4110" max="4111" width="22.28515625" style="61" customWidth="1"/>
    <col min="4112" max="4112" width="12.140625" style="61" customWidth="1"/>
    <col min="4113" max="4113" width="12.85546875" style="61" customWidth="1"/>
    <col min="4114" max="4114" width="11.85546875" style="61" customWidth="1"/>
    <col min="4115" max="4115" width="10.7109375" style="61" customWidth="1"/>
    <col min="4116" max="4117" width="0" style="61" hidden="1" customWidth="1"/>
    <col min="4118" max="4139" width="9.140625" style="61" customWidth="1"/>
    <col min="4140" max="4352" width="9.140625" style="61"/>
    <col min="4353" max="4353" width="18.85546875" style="61" customWidth="1"/>
    <col min="4354" max="4354" width="23.42578125" style="61" customWidth="1"/>
    <col min="4355" max="4355" width="22.140625" style="61" customWidth="1"/>
    <col min="4356" max="4356" width="44.5703125" style="61" customWidth="1"/>
    <col min="4357" max="4357" width="21.28515625" style="61" customWidth="1"/>
    <col min="4358" max="4358" width="11" style="61" customWidth="1"/>
    <col min="4359" max="4359" width="10.5703125" style="61" customWidth="1"/>
    <col min="4360" max="4360" width="10.85546875" style="61" customWidth="1"/>
    <col min="4361" max="4361" width="1.7109375" style="61" customWidth="1"/>
    <col min="4362" max="4362" width="17.7109375" style="61" customWidth="1"/>
    <col min="4363" max="4363" width="15.85546875" style="61" customWidth="1"/>
    <col min="4364" max="4364" width="12.28515625" style="61" customWidth="1"/>
    <col min="4365" max="4365" width="22.140625" style="61" customWidth="1"/>
    <col min="4366" max="4367" width="22.28515625" style="61" customWidth="1"/>
    <col min="4368" max="4368" width="12.140625" style="61" customWidth="1"/>
    <col min="4369" max="4369" width="12.85546875" style="61" customWidth="1"/>
    <col min="4370" max="4370" width="11.85546875" style="61" customWidth="1"/>
    <col min="4371" max="4371" width="10.7109375" style="61" customWidth="1"/>
    <col min="4372" max="4373" width="0" style="61" hidden="1" customWidth="1"/>
    <col min="4374" max="4395" width="9.140625" style="61" customWidth="1"/>
    <col min="4396" max="4608" width="9.140625" style="61"/>
    <col min="4609" max="4609" width="18.85546875" style="61" customWidth="1"/>
    <col min="4610" max="4610" width="23.42578125" style="61" customWidth="1"/>
    <col min="4611" max="4611" width="22.140625" style="61" customWidth="1"/>
    <col min="4612" max="4612" width="44.5703125" style="61" customWidth="1"/>
    <col min="4613" max="4613" width="21.28515625" style="61" customWidth="1"/>
    <col min="4614" max="4614" width="11" style="61" customWidth="1"/>
    <col min="4615" max="4615" width="10.5703125" style="61" customWidth="1"/>
    <col min="4616" max="4616" width="10.85546875" style="61" customWidth="1"/>
    <col min="4617" max="4617" width="1.7109375" style="61" customWidth="1"/>
    <col min="4618" max="4618" width="17.7109375" style="61" customWidth="1"/>
    <col min="4619" max="4619" width="15.85546875" style="61" customWidth="1"/>
    <col min="4620" max="4620" width="12.28515625" style="61" customWidth="1"/>
    <col min="4621" max="4621" width="22.140625" style="61" customWidth="1"/>
    <col min="4622" max="4623" width="22.28515625" style="61" customWidth="1"/>
    <col min="4624" max="4624" width="12.140625" style="61" customWidth="1"/>
    <col min="4625" max="4625" width="12.85546875" style="61" customWidth="1"/>
    <col min="4626" max="4626" width="11.85546875" style="61" customWidth="1"/>
    <col min="4627" max="4627" width="10.7109375" style="61" customWidth="1"/>
    <col min="4628" max="4629" width="0" style="61" hidden="1" customWidth="1"/>
    <col min="4630" max="4651" width="9.140625" style="61" customWidth="1"/>
    <col min="4652" max="4864" width="9.140625" style="61"/>
    <col min="4865" max="4865" width="18.85546875" style="61" customWidth="1"/>
    <col min="4866" max="4866" width="23.42578125" style="61" customWidth="1"/>
    <col min="4867" max="4867" width="22.140625" style="61" customWidth="1"/>
    <col min="4868" max="4868" width="44.5703125" style="61" customWidth="1"/>
    <col min="4869" max="4869" width="21.28515625" style="61" customWidth="1"/>
    <col min="4870" max="4870" width="11" style="61" customWidth="1"/>
    <col min="4871" max="4871" width="10.5703125" style="61" customWidth="1"/>
    <col min="4872" max="4872" width="10.85546875" style="61" customWidth="1"/>
    <col min="4873" max="4873" width="1.7109375" style="61" customWidth="1"/>
    <col min="4874" max="4874" width="17.7109375" style="61" customWidth="1"/>
    <col min="4875" max="4875" width="15.85546875" style="61" customWidth="1"/>
    <col min="4876" max="4876" width="12.28515625" style="61" customWidth="1"/>
    <col min="4877" max="4877" width="22.140625" style="61" customWidth="1"/>
    <col min="4878" max="4879" width="22.28515625" style="61" customWidth="1"/>
    <col min="4880" max="4880" width="12.140625" style="61" customWidth="1"/>
    <col min="4881" max="4881" width="12.85546875" style="61" customWidth="1"/>
    <col min="4882" max="4882" width="11.85546875" style="61" customWidth="1"/>
    <col min="4883" max="4883" width="10.7109375" style="61" customWidth="1"/>
    <col min="4884" max="4885" width="0" style="61" hidden="1" customWidth="1"/>
    <col min="4886" max="4907" width="9.140625" style="61" customWidth="1"/>
    <col min="4908" max="5120" width="9.140625" style="61"/>
    <col min="5121" max="5121" width="18.85546875" style="61" customWidth="1"/>
    <col min="5122" max="5122" width="23.42578125" style="61" customWidth="1"/>
    <col min="5123" max="5123" width="22.140625" style="61" customWidth="1"/>
    <col min="5124" max="5124" width="44.5703125" style="61" customWidth="1"/>
    <col min="5125" max="5125" width="21.28515625" style="61" customWidth="1"/>
    <col min="5126" max="5126" width="11" style="61" customWidth="1"/>
    <col min="5127" max="5127" width="10.5703125" style="61" customWidth="1"/>
    <col min="5128" max="5128" width="10.85546875" style="61" customWidth="1"/>
    <col min="5129" max="5129" width="1.7109375" style="61" customWidth="1"/>
    <col min="5130" max="5130" width="17.7109375" style="61" customWidth="1"/>
    <col min="5131" max="5131" width="15.85546875" style="61" customWidth="1"/>
    <col min="5132" max="5132" width="12.28515625" style="61" customWidth="1"/>
    <col min="5133" max="5133" width="22.140625" style="61" customWidth="1"/>
    <col min="5134" max="5135" width="22.28515625" style="61" customWidth="1"/>
    <col min="5136" max="5136" width="12.140625" style="61" customWidth="1"/>
    <col min="5137" max="5137" width="12.85546875" style="61" customWidth="1"/>
    <col min="5138" max="5138" width="11.85546875" style="61" customWidth="1"/>
    <col min="5139" max="5139" width="10.7109375" style="61" customWidth="1"/>
    <col min="5140" max="5141" width="0" style="61" hidden="1" customWidth="1"/>
    <col min="5142" max="5163" width="9.140625" style="61" customWidth="1"/>
    <col min="5164" max="5376" width="9.140625" style="61"/>
    <col min="5377" max="5377" width="18.85546875" style="61" customWidth="1"/>
    <col min="5378" max="5378" width="23.42578125" style="61" customWidth="1"/>
    <col min="5379" max="5379" width="22.140625" style="61" customWidth="1"/>
    <col min="5380" max="5380" width="44.5703125" style="61" customWidth="1"/>
    <col min="5381" max="5381" width="21.28515625" style="61" customWidth="1"/>
    <col min="5382" max="5382" width="11" style="61" customWidth="1"/>
    <col min="5383" max="5383" width="10.5703125" style="61" customWidth="1"/>
    <col min="5384" max="5384" width="10.85546875" style="61" customWidth="1"/>
    <col min="5385" max="5385" width="1.7109375" style="61" customWidth="1"/>
    <col min="5386" max="5386" width="17.7109375" style="61" customWidth="1"/>
    <col min="5387" max="5387" width="15.85546875" style="61" customWidth="1"/>
    <col min="5388" max="5388" width="12.28515625" style="61" customWidth="1"/>
    <col min="5389" max="5389" width="22.140625" style="61" customWidth="1"/>
    <col min="5390" max="5391" width="22.28515625" style="61" customWidth="1"/>
    <col min="5392" max="5392" width="12.140625" style="61" customWidth="1"/>
    <col min="5393" max="5393" width="12.85546875" style="61" customWidth="1"/>
    <col min="5394" max="5394" width="11.85546875" style="61" customWidth="1"/>
    <col min="5395" max="5395" width="10.7109375" style="61" customWidth="1"/>
    <col min="5396" max="5397" width="0" style="61" hidden="1" customWidth="1"/>
    <col min="5398" max="5419" width="9.140625" style="61" customWidth="1"/>
    <col min="5420" max="5632" width="9.140625" style="61"/>
    <col min="5633" max="5633" width="18.85546875" style="61" customWidth="1"/>
    <col min="5634" max="5634" width="23.42578125" style="61" customWidth="1"/>
    <col min="5635" max="5635" width="22.140625" style="61" customWidth="1"/>
    <col min="5636" max="5636" width="44.5703125" style="61" customWidth="1"/>
    <col min="5637" max="5637" width="21.28515625" style="61" customWidth="1"/>
    <col min="5638" max="5638" width="11" style="61" customWidth="1"/>
    <col min="5639" max="5639" width="10.5703125" style="61" customWidth="1"/>
    <col min="5640" max="5640" width="10.85546875" style="61" customWidth="1"/>
    <col min="5641" max="5641" width="1.7109375" style="61" customWidth="1"/>
    <col min="5642" max="5642" width="17.7109375" style="61" customWidth="1"/>
    <col min="5643" max="5643" width="15.85546875" style="61" customWidth="1"/>
    <col min="5644" max="5644" width="12.28515625" style="61" customWidth="1"/>
    <col min="5645" max="5645" width="22.140625" style="61" customWidth="1"/>
    <col min="5646" max="5647" width="22.28515625" style="61" customWidth="1"/>
    <col min="5648" max="5648" width="12.140625" style="61" customWidth="1"/>
    <col min="5649" max="5649" width="12.85546875" style="61" customWidth="1"/>
    <col min="5650" max="5650" width="11.85546875" style="61" customWidth="1"/>
    <col min="5651" max="5651" width="10.7109375" style="61" customWidth="1"/>
    <col min="5652" max="5653" width="0" style="61" hidden="1" customWidth="1"/>
    <col min="5654" max="5675" width="9.140625" style="61" customWidth="1"/>
    <col min="5676" max="5888" width="9.140625" style="61"/>
    <col min="5889" max="5889" width="18.85546875" style="61" customWidth="1"/>
    <col min="5890" max="5890" width="23.42578125" style="61" customWidth="1"/>
    <col min="5891" max="5891" width="22.140625" style="61" customWidth="1"/>
    <col min="5892" max="5892" width="44.5703125" style="61" customWidth="1"/>
    <col min="5893" max="5893" width="21.28515625" style="61" customWidth="1"/>
    <col min="5894" max="5894" width="11" style="61" customWidth="1"/>
    <col min="5895" max="5895" width="10.5703125" style="61" customWidth="1"/>
    <col min="5896" max="5896" width="10.85546875" style="61" customWidth="1"/>
    <col min="5897" max="5897" width="1.7109375" style="61" customWidth="1"/>
    <col min="5898" max="5898" width="17.7109375" style="61" customWidth="1"/>
    <col min="5899" max="5899" width="15.85546875" style="61" customWidth="1"/>
    <col min="5900" max="5900" width="12.28515625" style="61" customWidth="1"/>
    <col min="5901" max="5901" width="22.140625" style="61" customWidth="1"/>
    <col min="5902" max="5903" width="22.28515625" style="61" customWidth="1"/>
    <col min="5904" max="5904" width="12.140625" style="61" customWidth="1"/>
    <col min="5905" max="5905" width="12.85546875" style="61" customWidth="1"/>
    <col min="5906" max="5906" width="11.85546875" style="61" customWidth="1"/>
    <col min="5907" max="5907" width="10.7109375" style="61" customWidth="1"/>
    <col min="5908" max="5909" width="0" style="61" hidden="1" customWidth="1"/>
    <col min="5910" max="5931" width="9.140625" style="61" customWidth="1"/>
    <col min="5932" max="6144" width="9.140625" style="61"/>
    <col min="6145" max="6145" width="18.85546875" style="61" customWidth="1"/>
    <col min="6146" max="6146" width="23.42578125" style="61" customWidth="1"/>
    <col min="6147" max="6147" width="22.140625" style="61" customWidth="1"/>
    <col min="6148" max="6148" width="44.5703125" style="61" customWidth="1"/>
    <col min="6149" max="6149" width="21.28515625" style="61" customWidth="1"/>
    <col min="6150" max="6150" width="11" style="61" customWidth="1"/>
    <col min="6151" max="6151" width="10.5703125" style="61" customWidth="1"/>
    <col min="6152" max="6152" width="10.85546875" style="61" customWidth="1"/>
    <col min="6153" max="6153" width="1.7109375" style="61" customWidth="1"/>
    <col min="6154" max="6154" width="17.7109375" style="61" customWidth="1"/>
    <col min="6155" max="6155" width="15.85546875" style="61" customWidth="1"/>
    <col min="6156" max="6156" width="12.28515625" style="61" customWidth="1"/>
    <col min="6157" max="6157" width="22.140625" style="61" customWidth="1"/>
    <col min="6158" max="6159" width="22.28515625" style="61" customWidth="1"/>
    <col min="6160" max="6160" width="12.140625" style="61" customWidth="1"/>
    <col min="6161" max="6161" width="12.85546875" style="61" customWidth="1"/>
    <col min="6162" max="6162" width="11.85546875" style="61" customWidth="1"/>
    <col min="6163" max="6163" width="10.7109375" style="61" customWidth="1"/>
    <col min="6164" max="6165" width="0" style="61" hidden="1" customWidth="1"/>
    <col min="6166" max="6187" width="9.140625" style="61" customWidth="1"/>
    <col min="6188" max="6400" width="9.140625" style="61"/>
    <col min="6401" max="6401" width="18.85546875" style="61" customWidth="1"/>
    <col min="6402" max="6402" width="23.42578125" style="61" customWidth="1"/>
    <col min="6403" max="6403" width="22.140625" style="61" customWidth="1"/>
    <col min="6404" max="6404" width="44.5703125" style="61" customWidth="1"/>
    <col min="6405" max="6405" width="21.28515625" style="61" customWidth="1"/>
    <col min="6406" max="6406" width="11" style="61" customWidth="1"/>
    <col min="6407" max="6407" width="10.5703125" style="61" customWidth="1"/>
    <col min="6408" max="6408" width="10.85546875" style="61" customWidth="1"/>
    <col min="6409" max="6409" width="1.7109375" style="61" customWidth="1"/>
    <col min="6410" max="6410" width="17.7109375" style="61" customWidth="1"/>
    <col min="6411" max="6411" width="15.85546875" style="61" customWidth="1"/>
    <col min="6412" max="6412" width="12.28515625" style="61" customWidth="1"/>
    <col min="6413" max="6413" width="22.140625" style="61" customWidth="1"/>
    <col min="6414" max="6415" width="22.28515625" style="61" customWidth="1"/>
    <col min="6416" max="6416" width="12.140625" style="61" customWidth="1"/>
    <col min="6417" max="6417" width="12.85546875" style="61" customWidth="1"/>
    <col min="6418" max="6418" width="11.85546875" style="61" customWidth="1"/>
    <col min="6419" max="6419" width="10.7109375" style="61" customWidth="1"/>
    <col min="6420" max="6421" width="0" style="61" hidden="1" customWidth="1"/>
    <col min="6422" max="6443" width="9.140625" style="61" customWidth="1"/>
    <col min="6444" max="6656" width="9.140625" style="61"/>
    <col min="6657" max="6657" width="18.85546875" style="61" customWidth="1"/>
    <col min="6658" max="6658" width="23.42578125" style="61" customWidth="1"/>
    <col min="6659" max="6659" width="22.140625" style="61" customWidth="1"/>
    <col min="6660" max="6660" width="44.5703125" style="61" customWidth="1"/>
    <col min="6661" max="6661" width="21.28515625" style="61" customWidth="1"/>
    <col min="6662" max="6662" width="11" style="61" customWidth="1"/>
    <col min="6663" max="6663" width="10.5703125" style="61" customWidth="1"/>
    <col min="6664" max="6664" width="10.85546875" style="61" customWidth="1"/>
    <col min="6665" max="6665" width="1.7109375" style="61" customWidth="1"/>
    <col min="6666" max="6666" width="17.7109375" style="61" customWidth="1"/>
    <col min="6667" max="6667" width="15.85546875" style="61" customWidth="1"/>
    <col min="6668" max="6668" width="12.28515625" style="61" customWidth="1"/>
    <col min="6669" max="6669" width="22.140625" style="61" customWidth="1"/>
    <col min="6670" max="6671" width="22.28515625" style="61" customWidth="1"/>
    <col min="6672" max="6672" width="12.140625" style="61" customWidth="1"/>
    <col min="6673" max="6673" width="12.85546875" style="61" customWidth="1"/>
    <col min="6674" max="6674" width="11.85546875" style="61" customWidth="1"/>
    <col min="6675" max="6675" width="10.7109375" style="61" customWidth="1"/>
    <col min="6676" max="6677" width="0" style="61" hidden="1" customWidth="1"/>
    <col min="6678" max="6699" width="9.140625" style="61" customWidth="1"/>
    <col min="6700" max="6912" width="9.140625" style="61"/>
    <col min="6913" max="6913" width="18.85546875" style="61" customWidth="1"/>
    <col min="6914" max="6914" width="23.42578125" style="61" customWidth="1"/>
    <col min="6915" max="6915" width="22.140625" style="61" customWidth="1"/>
    <col min="6916" max="6916" width="44.5703125" style="61" customWidth="1"/>
    <col min="6917" max="6917" width="21.28515625" style="61" customWidth="1"/>
    <col min="6918" max="6918" width="11" style="61" customWidth="1"/>
    <col min="6919" max="6919" width="10.5703125" style="61" customWidth="1"/>
    <col min="6920" max="6920" width="10.85546875" style="61" customWidth="1"/>
    <col min="6921" max="6921" width="1.7109375" style="61" customWidth="1"/>
    <col min="6922" max="6922" width="17.7109375" style="61" customWidth="1"/>
    <col min="6923" max="6923" width="15.85546875" style="61" customWidth="1"/>
    <col min="6924" max="6924" width="12.28515625" style="61" customWidth="1"/>
    <col min="6925" max="6925" width="22.140625" style="61" customWidth="1"/>
    <col min="6926" max="6927" width="22.28515625" style="61" customWidth="1"/>
    <col min="6928" max="6928" width="12.140625" style="61" customWidth="1"/>
    <col min="6929" max="6929" width="12.85546875" style="61" customWidth="1"/>
    <col min="6930" max="6930" width="11.85546875" style="61" customWidth="1"/>
    <col min="6931" max="6931" width="10.7109375" style="61" customWidth="1"/>
    <col min="6932" max="6933" width="0" style="61" hidden="1" customWidth="1"/>
    <col min="6934" max="6955" width="9.140625" style="61" customWidth="1"/>
    <col min="6956" max="7168" width="9.140625" style="61"/>
    <col min="7169" max="7169" width="18.85546875" style="61" customWidth="1"/>
    <col min="7170" max="7170" width="23.42578125" style="61" customWidth="1"/>
    <col min="7171" max="7171" width="22.140625" style="61" customWidth="1"/>
    <col min="7172" max="7172" width="44.5703125" style="61" customWidth="1"/>
    <col min="7173" max="7173" width="21.28515625" style="61" customWidth="1"/>
    <col min="7174" max="7174" width="11" style="61" customWidth="1"/>
    <col min="7175" max="7175" width="10.5703125" style="61" customWidth="1"/>
    <col min="7176" max="7176" width="10.85546875" style="61" customWidth="1"/>
    <col min="7177" max="7177" width="1.7109375" style="61" customWidth="1"/>
    <col min="7178" max="7178" width="17.7109375" style="61" customWidth="1"/>
    <col min="7179" max="7179" width="15.85546875" style="61" customWidth="1"/>
    <col min="7180" max="7180" width="12.28515625" style="61" customWidth="1"/>
    <col min="7181" max="7181" width="22.140625" style="61" customWidth="1"/>
    <col min="7182" max="7183" width="22.28515625" style="61" customWidth="1"/>
    <col min="7184" max="7184" width="12.140625" style="61" customWidth="1"/>
    <col min="7185" max="7185" width="12.85546875" style="61" customWidth="1"/>
    <col min="7186" max="7186" width="11.85546875" style="61" customWidth="1"/>
    <col min="7187" max="7187" width="10.7109375" style="61" customWidth="1"/>
    <col min="7188" max="7189" width="0" style="61" hidden="1" customWidth="1"/>
    <col min="7190" max="7211" width="9.140625" style="61" customWidth="1"/>
    <col min="7212" max="7424" width="9.140625" style="61"/>
    <col min="7425" max="7425" width="18.85546875" style="61" customWidth="1"/>
    <col min="7426" max="7426" width="23.42578125" style="61" customWidth="1"/>
    <col min="7427" max="7427" width="22.140625" style="61" customWidth="1"/>
    <col min="7428" max="7428" width="44.5703125" style="61" customWidth="1"/>
    <col min="7429" max="7429" width="21.28515625" style="61" customWidth="1"/>
    <col min="7430" max="7430" width="11" style="61" customWidth="1"/>
    <col min="7431" max="7431" width="10.5703125" style="61" customWidth="1"/>
    <col min="7432" max="7432" width="10.85546875" style="61" customWidth="1"/>
    <col min="7433" max="7433" width="1.7109375" style="61" customWidth="1"/>
    <col min="7434" max="7434" width="17.7109375" style="61" customWidth="1"/>
    <col min="7435" max="7435" width="15.85546875" style="61" customWidth="1"/>
    <col min="7436" max="7436" width="12.28515625" style="61" customWidth="1"/>
    <col min="7437" max="7437" width="22.140625" style="61" customWidth="1"/>
    <col min="7438" max="7439" width="22.28515625" style="61" customWidth="1"/>
    <col min="7440" max="7440" width="12.140625" style="61" customWidth="1"/>
    <col min="7441" max="7441" width="12.85546875" style="61" customWidth="1"/>
    <col min="7442" max="7442" width="11.85546875" style="61" customWidth="1"/>
    <col min="7443" max="7443" width="10.7109375" style="61" customWidth="1"/>
    <col min="7444" max="7445" width="0" style="61" hidden="1" customWidth="1"/>
    <col min="7446" max="7467" width="9.140625" style="61" customWidth="1"/>
    <col min="7468" max="7680" width="9.140625" style="61"/>
    <col min="7681" max="7681" width="18.85546875" style="61" customWidth="1"/>
    <col min="7682" max="7682" width="23.42578125" style="61" customWidth="1"/>
    <col min="7683" max="7683" width="22.140625" style="61" customWidth="1"/>
    <col min="7684" max="7684" width="44.5703125" style="61" customWidth="1"/>
    <col min="7685" max="7685" width="21.28515625" style="61" customWidth="1"/>
    <col min="7686" max="7686" width="11" style="61" customWidth="1"/>
    <col min="7687" max="7687" width="10.5703125" style="61" customWidth="1"/>
    <col min="7688" max="7688" width="10.85546875" style="61" customWidth="1"/>
    <col min="7689" max="7689" width="1.7109375" style="61" customWidth="1"/>
    <col min="7690" max="7690" width="17.7109375" style="61" customWidth="1"/>
    <col min="7691" max="7691" width="15.85546875" style="61" customWidth="1"/>
    <col min="7692" max="7692" width="12.28515625" style="61" customWidth="1"/>
    <col min="7693" max="7693" width="22.140625" style="61" customWidth="1"/>
    <col min="7694" max="7695" width="22.28515625" style="61" customWidth="1"/>
    <col min="7696" max="7696" width="12.140625" style="61" customWidth="1"/>
    <col min="7697" max="7697" width="12.85546875" style="61" customWidth="1"/>
    <col min="7698" max="7698" width="11.85546875" style="61" customWidth="1"/>
    <col min="7699" max="7699" width="10.7109375" style="61" customWidth="1"/>
    <col min="7700" max="7701" width="0" style="61" hidden="1" customWidth="1"/>
    <col min="7702" max="7723" width="9.140625" style="61" customWidth="1"/>
    <col min="7724" max="7936" width="9.140625" style="61"/>
    <col min="7937" max="7937" width="18.85546875" style="61" customWidth="1"/>
    <col min="7938" max="7938" width="23.42578125" style="61" customWidth="1"/>
    <col min="7939" max="7939" width="22.140625" style="61" customWidth="1"/>
    <col min="7940" max="7940" width="44.5703125" style="61" customWidth="1"/>
    <col min="7941" max="7941" width="21.28515625" style="61" customWidth="1"/>
    <col min="7942" max="7942" width="11" style="61" customWidth="1"/>
    <col min="7943" max="7943" width="10.5703125" style="61" customWidth="1"/>
    <col min="7944" max="7944" width="10.85546875" style="61" customWidth="1"/>
    <col min="7945" max="7945" width="1.7109375" style="61" customWidth="1"/>
    <col min="7946" max="7946" width="17.7109375" style="61" customWidth="1"/>
    <col min="7947" max="7947" width="15.85546875" style="61" customWidth="1"/>
    <col min="7948" max="7948" width="12.28515625" style="61" customWidth="1"/>
    <col min="7949" max="7949" width="22.140625" style="61" customWidth="1"/>
    <col min="7950" max="7951" width="22.28515625" style="61" customWidth="1"/>
    <col min="7952" max="7952" width="12.140625" style="61" customWidth="1"/>
    <col min="7953" max="7953" width="12.85546875" style="61" customWidth="1"/>
    <col min="7954" max="7954" width="11.85546875" style="61" customWidth="1"/>
    <col min="7955" max="7955" width="10.7109375" style="61" customWidth="1"/>
    <col min="7956" max="7957" width="0" style="61" hidden="1" customWidth="1"/>
    <col min="7958" max="7979" width="9.140625" style="61" customWidth="1"/>
    <col min="7980" max="8192" width="9.140625" style="61"/>
    <col min="8193" max="8193" width="18.85546875" style="61" customWidth="1"/>
    <col min="8194" max="8194" width="23.42578125" style="61" customWidth="1"/>
    <col min="8195" max="8195" width="22.140625" style="61" customWidth="1"/>
    <col min="8196" max="8196" width="44.5703125" style="61" customWidth="1"/>
    <col min="8197" max="8197" width="21.28515625" style="61" customWidth="1"/>
    <col min="8198" max="8198" width="11" style="61" customWidth="1"/>
    <col min="8199" max="8199" width="10.5703125" style="61" customWidth="1"/>
    <col min="8200" max="8200" width="10.85546875" style="61" customWidth="1"/>
    <col min="8201" max="8201" width="1.7109375" style="61" customWidth="1"/>
    <col min="8202" max="8202" width="17.7109375" style="61" customWidth="1"/>
    <col min="8203" max="8203" width="15.85546875" style="61" customWidth="1"/>
    <col min="8204" max="8204" width="12.28515625" style="61" customWidth="1"/>
    <col min="8205" max="8205" width="22.140625" style="61" customWidth="1"/>
    <col min="8206" max="8207" width="22.28515625" style="61" customWidth="1"/>
    <col min="8208" max="8208" width="12.140625" style="61" customWidth="1"/>
    <col min="8209" max="8209" width="12.85546875" style="61" customWidth="1"/>
    <col min="8210" max="8210" width="11.85546875" style="61" customWidth="1"/>
    <col min="8211" max="8211" width="10.7109375" style="61" customWidth="1"/>
    <col min="8212" max="8213" width="0" style="61" hidden="1" customWidth="1"/>
    <col min="8214" max="8235" width="9.140625" style="61" customWidth="1"/>
    <col min="8236" max="8448" width="9.140625" style="61"/>
    <col min="8449" max="8449" width="18.85546875" style="61" customWidth="1"/>
    <col min="8450" max="8450" width="23.42578125" style="61" customWidth="1"/>
    <col min="8451" max="8451" width="22.140625" style="61" customWidth="1"/>
    <col min="8452" max="8452" width="44.5703125" style="61" customWidth="1"/>
    <col min="8453" max="8453" width="21.28515625" style="61" customWidth="1"/>
    <col min="8454" max="8454" width="11" style="61" customWidth="1"/>
    <col min="8455" max="8455" width="10.5703125" style="61" customWidth="1"/>
    <col min="8456" max="8456" width="10.85546875" style="61" customWidth="1"/>
    <col min="8457" max="8457" width="1.7109375" style="61" customWidth="1"/>
    <col min="8458" max="8458" width="17.7109375" style="61" customWidth="1"/>
    <col min="8459" max="8459" width="15.85546875" style="61" customWidth="1"/>
    <col min="8460" max="8460" width="12.28515625" style="61" customWidth="1"/>
    <col min="8461" max="8461" width="22.140625" style="61" customWidth="1"/>
    <col min="8462" max="8463" width="22.28515625" style="61" customWidth="1"/>
    <col min="8464" max="8464" width="12.140625" style="61" customWidth="1"/>
    <col min="8465" max="8465" width="12.85546875" style="61" customWidth="1"/>
    <col min="8466" max="8466" width="11.85546875" style="61" customWidth="1"/>
    <col min="8467" max="8467" width="10.7109375" style="61" customWidth="1"/>
    <col min="8468" max="8469" width="0" style="61" hidden="1" customWidth="1"/>
    <col min="8470" max="8491" width="9.140625" style="61" customWidth="1"/>
    <col min="8492" max="8704" width="9.140625" style="61"/>
    <col min="8705" max="8705" width="18.85546875" style="61" customWidth="1"/>
    <col min="8706" max="8706" width="23.42578125" style="61" customWidth="1"/>
    <col min="8707" max="8707" width="22.140625" style="61" customWidth="1"/>
    <col min="8708" max="8708" width="44.5703125" style="61" customWidth="1"/>
    <col min="8709" max="8709" width="21.28515625" style="61" customWidth="1"/>
    <col min="8710" max="8710" width="11" style="61" customWidth="1"/>
    <col min="8711" max="8711" width="10.5703125" style="61" customWidth="1"/>
    <col min="8712" max="8712" width="10.85546875" style="61" customWidth="1"/>
    <col min="8713" max="8713" width="1.7109375" style="61" customWidth="1"/>
    <col min="8714" max="8714" width="17.7109375" style="61" customWidth="1"/>
    <col min="8715" max="8715" width="15.85546875" style="61" customWidth="1"/>
    <col min="8716" max="8716" width="12.28515625" style="61" customWidth="1"/>
    <col min="8717" max="8717" width="22.140625" style="61" customWidth="1"/>
    <col min="8718" max="8719" width="22.28515625" style="61" customWidth="1"/>
    <col min="8720" max="8720" width="12.140625" style="61" customWidth="1"/>
    <col min="8721" max="8721" width="12.85546875" style="61" customWidth="1"/>
    <col min="8722" max="8722" width="11.85546875" style="61" customWidth="1"/>
    <col min="8723" max="8723" width="10.7109375" style="61" customWidth="1"/>
    <col min="8724" max="8725" width="0" style="61" hidden="1" customWidth="1"/>
    <col min="8726" max="8747" width="9.140625" style="61" customWidth="1"/>
    <col min="8748" max="8960" width="9.140625" style="61"/>
    <col min="8961" max="8961" width="18.85546875" style="61" customWidth="1"/>
    <col min="8962" max="8962" width="23.42578125" style="61" customWidth="1"/>
    <col min="8963" max="8963" width="22.140625" style="61" customWidth="1"/>
    <col min="8964" max="8964" width="44.5703125" style="61" customWidth="1"/>
    <col min="8965" max="8965" width="21.28515625" style="61" customWidth="1"/>
    <col min="8966" max="8966" width="11" style="61" customWidth="1"/>
    <col min="8967" max="8967" width="10.5703125" style="61" customWidth="1"/>
    <col min="8968" max="8968" width="10.85546875" style="61" customWidth="1"/>
    <col min="8969" max="8969" width="1.7109375" style="61" customWidth="1"/>
    <col min="8970" max="8970" width="17.7109375" style="61" customWidth="1"/>
    <col min="8971" max="8971" width="15.85546875" style="61" customWidth="1"/>
    <col min="8972" max="8972" width="12.28515625" style="61" customWidth="1"/>
    <col min="8973" max="8973" width="22.140625" style="61" customWidth="1"/>
    <col min="8974" max="8975" width="22.28515625" style="61" customWidth="1"/>
    <col min="8976" max="8976" width="12.140625" style="61" customWidth="1"/>
    <col min="8977" max="8977" width="12.85546875" style="61" customWidth="1"/>
    <col min="8978" max="8978" width="11.85546875" style="61" customWidth="1"/>
    <col min="8979" max="8979" width="10.7109375" style="61" customWidth="1"/>
    <col min="8980" max="8981" width="0" style="61" hidden="1" customWidth="1"/>
    <col min="8982" max="9003" width="9.140625" style="61" customWidth="1"/>
    <col min="9004" max="9216" width="9.140625" style="61"/>
    <col min="9217" max="9217" width="18.85546875" style="61" customWidth="1"/>
    <col min="9218" max="9218" width="23.42578125" style="61" customWidth="1"/>
    <col min="9219" max="9219" width="22.140625" style="61" customWidth="1"/>
    <col min="9220" max="9220" width="44.5703125" style="61" customWidth="1"/>
    <col min="9221" max="9221" width="21.28515625" style="61" customWidth="1"/>
    <col min="9222" max="9222" width="11" style="61" customWidth="1"/>
    <col min="9223" max="9223" width="10.5703125" style="61" customWidth="1"/>
    <col min="9224" max="9224" width="10.85546875" style="61" customWidth="1"/>
    <col min="9225" max="9225" width="1.7109375" style="61" customWidth="1"/>
    <col min="9226" max="9226" width="17.7109375" style="61" customWidth="1"/>
    <col min="9227" max="9227" width="15.85546875" style="61" customWidth="1"/>
    <col min="9228" max="9228" width="12.28515625" style="61" customWidth="1"/>
    <col min="9229" max="9229" width="22.140625" style="61" customWidth="1"/>
    <col min="9230" max="9231" width="22.28515625" style="61" customWidth="1"/>
    <col min="9232" max="9232" width="12.140625" style="61" customWidth="1"/>
    <col min="9233" max="9233" width="12.85546875" style="61" customWidth="1"/>
    <col min="9234" max="9234" width="11.85546875" style="61" customWidth="1"/>
    <col min="9235" max="9235" width="10.7109375" style="61" customWidth="1"/>
    <col min="9236" max="9237" width="0" style="61" hidden="1" customWidth="1"/>
    <col min="9238" max="9259" width="9.140625" style="61" customWidth="1"/>
    <col min="9260" max="9472" width="9.140625" style="61"/>
    <col min="9473" max="9473" width="18.85546875" style="61" customWidth="1"/>
    <col min="9474" max="9474" width="23.42578125" style="61" customWidth="1"/>
    <col min="9475" max="9475" width="22.140625" style="61" customWidth="1"/>
    <col min="9476" max="9476" width="44.5703125" style="61" customWidth="1"/>
    <col min="9477" max="9477" width="21.28515625" style="61" customWidth="1"/>
    <col min="9478" max="9478" width="11" style="61" customWidth="1"/>
    <col min="9479" max="9479" width="10.5703125" style="61" customWidth="1"/>
    <col min="9480" max="9480" width="10.85546875" style="61" customWidth="1"/>
    <col min="9481" max="9481" width="1.7109375" style="61" customWidth="1"/>
    <col min="9482" max="9482" width="17.7109375" style="61" customWidth="1"/>
    <col min="9483" max="9483" width="15.85546875" style="61" customWidth="1"/>
    <col min="9484" max="9484" width="12.28515625" style="61" customWidth="1"/>
    <col min="9485" max="9485" width="22.140625" style="61" customWidth="1"/>
    <col min="9486" max="9487" width="22.28515625" style="61" customWidth="1"/>
    <col min="9488" max="9488" width="12.140625" style="61" customWidth="1"/>
    <col min="9489" max="9489" width="12.85546875" style="61" customWidth="1"/>
    <col min="9490" max="9490" width="11.85546875" style="61" customWidth="1"/>
    <col min="9491" max="9491" width="10.7109375" style="61" customWidth="1"/>
    <col min="9492" max="9493" width="0" style="61" hidden="1" customWidth="1"/>
    <col min="9494" max="9515" width="9.140625" style="61" customWidth="1"/>
    <col min="9516" max="9728" width="9.140625" style="61"/>
    <col min="9729" max="9729" width="18.85546875" style="61" customWidth="1"/>
    <col min="9730" max="9730" width="23.42578125" style="61" customWidth="1"/>
    <col min="9731" max="9731" width="22.140625" style="61" customWidth="1"/>
    <col min="9732" max="9732" width="44.5703125" style="61" customWidth="1"/>
    <col min="9733" max="9733" width="21.28515625" style="61" customWidth="1"/>
    <col min="9734" max="9734" width="11" style="61" customWidth="1"/>
    <col min="9735" max="9735" width="10.5703125" style="61" customWidth="1"/>
    <col min="9736" max="9736" width="10.85546875" style="61" customWidth="1"/>
    <col min="9737" max="9737" width="1.7109375" style="61" customWidth="1"/>
    <col min="9738" max="9738" width="17.7109375" style="61" customWidth="1"/>
    <col min="9739" max="9739" width="15.85546875" style="61" customWidth="1"/>
    <col min="9740" max="9740" width="12.28515625" style="61" customWidth="1"/>
    <col min="9741" max="9741" width="22.140625" style="61" customWidth="1"/>
    <col min="9742" max="9743" width="22.28515625" style="61" customWidth="1"/>
    <col min="9744" max="9744" width="12.140625" style="61" customWidth="1"/>
    <col min="9745" max="9745" width="12.85546875" style="61" customWidth="1"/>
    <col min="9746" max="9746" width="11.85546875" style="61" customWidth="1"/>
    <col min="9747" max="9747" width="10.7109375" style="61" customWidth="1"/>
    <col min="9748" max="9749" width="0" style="61" hidden="1" customWidth="1"/>
    <col min="9750" max="9771" width="9.140625" style="61" customWidth="1"/>
    <col min="9772" max="9984" width="9.140625" style="61"/>
    <col min="9985" max="9985" width="18.85546875" style="61" customWidth="1"/>
    <col min="9986" max="9986" width="23.42578125" style="61" customWidth="1"/>
    <col min="9987" max="9987" width="22.140625" style="61" customWidth="1"/>
    <col min="9988" max="9988" width="44.5703125" style="61" customWidth="1"/>
    <col min="9989" max="9989" width="21.28515625" style="61" customWidth="1"/>
    <col min="9990" max="9990" width="11" style="61" customWidth="1"/>
    <col min="9991" max="9991" width="10.5703125" style="61" customWidth="1"/>
    <col min="9992" max="9992" width="10.85546875" style="61" customWidth="1"/>
    <col min="9993" max="9993" width="1.7109375" style="61" customWidth="1"/>
    <col min="9994" max="9994" width="17.7109375" style="61" customWidth="1"/>
    <col min="9995" max="9995" width="15.85546875" style="61" customWidth="1"/>
    <col min="9996" max="9996" width="12.28515625" style="61" customWidth="1"/>
    <col min="9997" max="9997" width="22.140625" style="61" customWidth="1"/>
    <col min="9998" max="9999" width="22.28515625" style="61" customWidth="1"/>
    <col min="10000" max="10000" width="12.140625" style="61" customWidth="1"/>
    <col min="10001" max="10001" width="12.85546875" style="61" customWidth="1"/>
    <col min="10002" max="10002" width="11.85546875" style="61" customWidth="1"/>
    <col min="10003" max="10003" width="10.7109375" style="61" customWidth="1"/>
    <col min="10004" max="10005" width="0" style="61" hidden="1" customWidth="1"/>
    <col min="10006" max="10027" width="9.140625" style="61" customWidth="1"/>
    <col min="10028" max="10240" width="9.140625" style="61"/>
    <col min="10241" max="10241" width="18.85546875" style="61" customWidth="1"/>
    <col min="10242" max="10242" width="23.42578125" style="61" customWidth="1"/>
    <col min="10243" max="10243" width="22.140625" style="61" customWidth="1"/>
    <col min="10244" max="10244" width="44.5703125" style="61" customWidth="1"/>
    <col min="10245" max="10245" width="21.28515625" style="61" customWidth="1"/>
    <col min="10246" max="10246" width="11" style="61" customWidth="1"/>
    <col min="10247" max="10247" width="10.5703125" style="61" customWidth="1"/>
    <col min="10248" max="10248" width="10.85546875" style="61" customWidth="1"/>
    <col min="10249" max="10249" width="1.7109375" style="61" customWidth="1"/>
    <col min="10250" max="10250" width="17.7109375" style="61" customWidth="1"/>
    <col min="10251" max="10251" width="15.85546875" style="61" customWidth="1"/>
    <col min="10252" max="10252" width="12.28515625" style="61" customWidth="1"/>
    <col min="10253" max="10253" width="22.140625" style="61" customWidth="1"/>
    <col min="10254" max="10255" width="22.28515625" style="61" customWidth="1"/>
    <col min="10256" max="10256" width="12.140625" style="61" customWidth="1"/>
    <col min="10257" max="10257" width="12.85546875" style="61" customWidth="1"/>
    <col min="10258" max="10258" width="11.85546875" style="61" customWidth="1"/>
    <col min="10259" max="10259" width="10.7109375" style="61" customWidth="1"/>
    <col min="10260" max="10261" width="0" style="61" hidden="1" customWidth="1"/>
    <col min="10262" max="10283" width="9.140625" style="61" customWidth="1"/>
    <col min="10284" max="10496" width="9.140625" style="61"/>
    <col min="10497" max="10497" width="18.85546875" style="61" customWidth="1"/>
    <col min="10498" max="10498" width="23.42578125" style="61" customWidth="1"/>
    <col min="10499" max="10499" width="22.140625" style="61" customWidth="1"/>
    <col min="10500" max="10500" width="44.5703125" style="61" customWidth="1"/>
    <col min="10501" max="10501" width="21.28515625" style="61" customWidth="1"/>
    <col min="10502" max="10502" width="11" style="61" customWidth="1"/>
    <col min="10503" max="10503" width="10.5703125" style="61" customWidth="1"/>
    <col min="10504" max="10504" width="10.85546875" style="61" customWidth="1"/>
    <col min="10505" max="10505" width="1.7109375" style="61" customWidth="1"/>
    <col min="10506" max="10506" width="17.7109375" style="61" customWidth="1"/>
    <col min="10507" max="10507" width="15.85546875" style="61" customWidth="1"/>
    <col min="10508" max="10508" width="12.28515625" style="61" customWidth="1"/>
    <col min="10509" max="10509" width="22.140625" style="61" customWidth="1"/>
    <col min="10510" max="10511" width="22.28515625" style="61" customWidth="1"/>
    <col min="10512" max="10512" width="12.140625" style="61" customWidth="1"/>
    <col min="10513" max="10513" width="12.85546875" style="61" customWidth="1"/>
    <col min="10514" max="10514" width="11.85546875" style="61" customWidth="1"/>
    <col min="10515" max="10515" width="10.7109375" style="61" customWidth="1"/>
    <col min="10516" max="10517" width="0" style="61" hidden="1" customWidth="1"/>
    <col min="10518" max="10539" width="9.140625" style="61" customWidth="1"/>
    <col min="10540" max="10752" width="9.140625" style="61"/>
    <col min="10753" max="10753" width="18.85546875" style="61" customWidth="1"/>
    <col min="10754" max="10754" width="23.42578125" style="61" customWidth="1"/>
    <col min="10755" max="10755" width="22.140625" style="61" customWidth="1"/>
    <col min="10756" max="10756" width="44.5703125" style="61" customWidth="1"/>
    <col min="10757" max="10757" width="21.28515625" style="61" customWidth="1"/>
    <col min="10758" max="10758" width="11" style="61" customWidth="1"/>
    <col min="10759" max="10759" width="10.5703125" style="61" customWidth="1"/>
    <col min="10760" max="10760" width="10.85546875" style="61" customWidth="1"/>
    <col min="10761" max="10761" width="1.7109375" style="61" customWidth="1"/>
    <col min="10762" max="10762" width="17.7109375" style="61" customWidth="1"/>
    <col min="10763" max="10763" width="15.85546875" style="61" customWidth="1"/>
    <col min="10764" max="10764" width="12.28515625" style="61" customWidth="1"/>
    <col min="10765" max="10765" width="22.140625" style="61" customWidth="1"/>
    <col min="10766" max="10767" width="22.28515625" style="61" customWidth="1"/>
    <col min="10768" max="10768" width="12.140625" style="61" customWidth="1"/>
    <col min="10769" max="10769" width="12.85546875" style="61" customWidth="1"/>
    <col min="10770" max="10770" width="11.85546875" style="61" customWidth="1"/>
    <col min="10771" max="10771" width="10.7109375" style="61" customWidth="1"/>
    <col min="10772" max="10773" width="0" style="61" hidden="1" customWidth="1"/>
    <col min="10774" max="10795" width="9.140625" style="61" customWidth="1"/>
    <col min="10796" max="11008" width="9.140625" style="61"/>
    <col min="11009" max="11009" width="18.85546875" style="61" customWidth="1"/>
    <col min="11010" max="11010" width="23.42578125" style="61" customWidth="1"/>
    <col min="11011" max="11011" width="22.140625" style="61" customWidth="1"/>
    <col min="11012" max="11012" width="44.5703125" style="61" customWidth="1"/>
    <col min="11013" max="11013" width="21.28515625" style="61" customWidth="1"/>
    <col min="11014" max="11014" width="11" style="61" customWidth="1"/>
    <col min="11015" max="11015" width="10.5703125" style="61" customWidth="1"/>
    <col min="11016" max="11016" width="10.85546875" style="61" customWidth="1"/>
    <col min="11017" max="11017" width="1.7109375" style="61" customWidth="1"/>
    <col min="11018" max="11018" width="17.7109375" style="61" customWidth="1"/>
    <col min="11019" max="11019" width="15.85546875" style="61" customWidth="1"/>
    <col min="11020" max="11020" width="12.28515625" style="61" customWidth="1"/>
    <col min="11021" max="11021" width="22.140625" style="61" customWidth="1"/>
    <col min="11022" max="11023" width="22.28515625" style="61" customWidth="1"/>
    <col min="11024" max="11024" width="12.140625" style="61" customWidth="1"/>
    <col min="11025" max="11025" width="12.85546875" style="61" customWidth="1"/>
    <col min="11026" max="11026" width="11.85546875" style="61" customWidth="1"/>
    <col min="11027" max="11027" width="10.7109375" style="61" customWidth="1"/>
    <col min="11028" max="11029" width="0" style="61" hidden="1" customWidth="1"/>
    <col min="11030" max="11051" width="9.140625" style="61" customWidth="1"/>
    <col min="11052" max="11264" width="9.140625" style="61"/>
    <col min="11265" max="11265" width="18.85546875" style="61" customWidth="1"/>
    <col min="11266" max="11266" width="23.42578125" style="61" customWidth="1"/>
    <col min="11267" max="11267" width="22.140625" style="61" customWidth="1"/>
    <col min="11268" max="11268" width="44.5703125" style="61" customWidth="1"/>
    <col min="11269" max="11269" width="21.28515625" style="61" customWidth="1"/>
    <col min="11270" max="11270" width="11" style="61" customWidth="1"/>
    <col min="11271" max="11271" width="10.5703125" style="61" customWidth="1"/>
    <col min="11272" max="11272" width="10.85546875" style="61" customWidth="1"/>
    <col min="11273" max="11273" width="1.7109375" style="61" customWidth="1"/>
    <col min="11274" max="11274" width="17.7109375" style="61" customWidth="1"/>
    <col min="11275" max="11275" width="15.85546875" style="61" customWidth="1"/>
    <col min="11276" max="11276" width="12.28515625" style="61" customWidth="1"/>
    <col min="11277" max="11277" width="22.140625" style="61" customWidth="1"/>
    <col min="11278" max="11279" width="22.28515625" style="61" customWidth="1"/>
    <col min="11280" max="11280" width="12.140625" style="61" customWidth="1"/>
    <col min="11281" max="11281" width="12.85546875" style="61" customWidth="1"/>
    <col min="11282" max="11282" width="11.85546875" style="61" customWidth="1"/>
    <col min="11283" max="11283" width="10.7109375" style="61" customWidth="1"/>
    <col min="11284" max="11285" width="0" style="61" hidden="1" customWidth="1"/>
    <col min="11286" max="11307" width="9.140625" style="61" customWidth="1"/>
    <col min="11308" max="11520" width="9.140625" style="61"/>
    <col min="11521" max="11521" width="18.85546875" style="61" customWidth="1"/>
    <col min="11522" max="11522" width="23.42578125" style="61" customWidth="1"/>
    <col min="11523" max="11523" width="22.140625" style="61" customWidth="1"/>
    <col min="11524" max="11524" width="44.5703125" style="61" customWidth="1"/>
    <col min="11525" max="11525" width="21.28515625" style="61" customWidth="1"/>
    <col min="11526" max="11526" width="11" style="61" customWidth="1"/>
    <col min="11527" max="11527" width="10.5703125" style="61" customWidth="1"/>
    <col min="11528" max="11528" width="10.85546875" style="61" customWidth="1"/>
    <col min="11529" max="11529" width="1.7109375" style="61" customWidth="1"/>
    <col min="11530" max="11530" width="17.7109375" style="61" customWidth="1"/>
    <col min="11531" max="11531" width="15.85546875" style="61" customWidth="1"/>
    <col min="11532" max="11532" width="12.28515625" style="61" customWidth="1"/>
    <col min="11533" max="11533" width="22.140625" style="61" customWidth="1"/>
    <col min="11534" max="11535" width="22.28515625" style="61" customWidth="1"/>
    <col min="11536" max="11536" width="12.140625" style="61" customWidth="1"/>
    <col min="11537" max="11537" width="12.85546875" style="61" customWidth="1"/>
    <col min="11538" max="11538" width="11.85546875" style="61" customWidth="1"/>
    <col min="11539" max="11539" width="10.7109375" style="61" customWidth="1"/>
    <col min="11540" max="11541" width="0" style="61" hidden="1" customWidth="1"/>
    <col min="11542" max="11563" width="9.140625" style="61" customWidth="1"/>
    <col min="11564" max="11776" width="9.140625" style="61"/>
    <col min="11777" max="11777" width="18.85546875" style="61" customWidth="1"/>
    <col min="11778" max="11778" width="23.42578125" style="61" customWidth="1"/>
    <col min="11779" max="11779" width="22.140625" style="61" customWidth="1"/>
    <col min="11780" max="11780" width="44.5703125" style="61" customWidth="1"/>
    <col min="11781" max="11781" width="21.28515625" style="61" customWidth="1"/>
    <col min="11782" max="11782" width="11" style="61" customWidth="1"/>
    <col min="11783" max="11783" width="10.5703125" style="61" customWidth="1"/>
    <col min="11784" max="11784" width="10.85546875" style="61" customWidth="1"/>
    <col min="11785" max="11785" width="1.7109375" style="61" customWidth="1"/>
    <col min="11786" max="11786" width="17.7109375" style="61" customWidth="1"/>
    <col min="11787" max="11787" width="15.85546875" style="61" customWidth="1"/>
    <col min="11788" max="11788" width="12.28515625" style="61" customWidth="1"/>
    <col min="11789" max="11789" width="22.140625" style="61" customWidth="1"/>
    <col min="11790" max="11791" width="22.28515625" style="61" customWidth="1"/>
    <col min="11792" max="11792" width="12.140625" style="61" customWidth="1"/>
    <col min="11793" max="11793" width="12.85546875" style="61" customWidth="1"/>
    <col min="11794" max="11794" width="11.85546875" style="61" customWidth="1"/>
    <col min="11795" max="11795" width="10.7109375" style="61" customWidth="1"/>
    <col min="11796" max="11797" width="0" style="61" hidden="1" customWidth="1"/>
    <col min="11798" max="11819" width="9.140625" style="61" customWidth="1"/>
    <col min="11820" max="12032" width="9.140625" style="61"/>
    <col min="12033" max="12033" width="18.85546875" style="61" customWidth="1"/>
    <col min="12034" max="12034" width="23.42578125" style="61" customWidth="1"/>
    <col min="12035" max="12035" width="22.140625" style="61" customWidth="1"/>
    <col min="12036" max="12036" width="44.5703125" style="61" customWidth="1"/>
    <col min="12037" max="12037" width="21.28515625" style="61" customWidth="1"/>
    <col min="12038" max="12038" width="11" style="61" customWidth="1"/>
    <col min="12039" max="12039" width="10.5703125" style="61" customWidth="1"/>
    <col min="12040" max="12040" width="10.85546875" style="61" customWidth="1"/>
    <col min="12041" max="12041" width="1.7109375" style="61" customWidth="1"/>
    <col min="12042" max="12042" width="17.7109375" style="61" customWidth="1"/>
    <col min="12043" max="12043" width="15.85546875" style="61" customWidth="1"/>
    <col min="12044" max="12044" width="12.28515625" style="61" customWidth="1"/>
    <col min="12045" max="12045" width="22.140625" style="61" customWidth="1"/>
    <col min="12046" max="12047" width="22.28515625" style="61" customWidth="1"/>
    <col min="12048" max="12048" width="12.140625" style="61" customWidth="1"/>
    <col min="12049" max="12049" width="12.85546875" style="61" customWidth="1"/>
    <col min="12050" max="12050" width="11.85546875" style="61" customWidth="1"/>
    <col min="12051" max="12051" width="10.7109375" style="61" customWidth="1"/>
    <col min="12052" max="12053" width="0" style="61" hidden="1" customWidth="1"/>
    <col min="12054" max="12075" width="9.140625" style="61" customWidth="1"/>
    <col min="12076" max="12288" width="9.140625" style="61"/>
    <col min="12289" max="12289" width="18.85546875" style="61" customWidth="1"/>
    <col min="12290" max="12290" width="23.42578125" style="61" customWidth="1"/>
    <col min="12291" max="12291" width="22.140625" style="61" customWidth="1"/>
    <col min="12292" max="12292" width="44.5703125" style="61" customWidth="1"/>
    <col min="12293" max="12293" width="21.28515625" style="61" customWidth="1"/>
    <col min="12294" max="12294" width="11" style="61" customWidth="1"/>
    <col min="12295" max="12295" width="10.5703125" style="61" customWidth="1"/>
    <col min="12296" max="12296" width="10.85546875" style="61" customWidth="1"/>
    <col min="12297" max="12297" width="1.7109375" style="61" customWidth="1"/>
    <col min="12298" max="12298" width="17.7109375" style="61" customWidth="1"/>
    <col min="12299" max="12299" width="15.85546875" style="61" customWidth="1"/>
    <col min="12300" max="12300" width="12.28515625" style="61" customWidth="1"/>
    <col min="12301" max="12301" width="22.140625" style="61" customWidth="1"/>
    <col min="12302" max="12303" width="22.28515625" style="61" customWidth="1"/>
    <col min="12304" max="12304" width="12.140625" style="61" customWidth="1"/>
    <col min="12305" max="12305" width="12.85546875" style="61" customWidth="1"/>
    <col min="12306" max="12306" width="11.85546875" style="61" customWidth="1"/>
    <col min="12307" max="12307" width="10.7109375" style="61" customWidth="1"/>
    <col min="12308" max="12309" width="0" style="61" hidden="1" customWidth="1"/>
    <col min="12310" max="12331" width="9.140625" style="61" customWidth="1"/>
    <col min="12332" max="12544" width="9.140625" style="61"/>
    <col min="12545" max="12545" width="18.85546875" style="61" customWidth="1"/>
    <col min="12546" max="12546" width="23.42578125" style="61" customWidth="1"/>
    <col min="12547" max="12547" width="22.140625" style="61" customWidth="1"/>
    <col min="12548" max="12548" width="44.5703125" style="61" customWidth="1"/>
    <col min="12549" max="12549" width="21.28515625" style="61" customWidth="1"/>
    <col min="12550" max="12550" width="11" style="61" customWidth="1"/>
    <col min="12551" max="12551" width="10.5703125" style="61" customWidth="1"/>
    <col min="12552" max="12552" width="10.85546875" style="61" customWidth="1"/>
    <col min="12553" max="12553" width="1.7109375" style="61" customWidth="1"/>
    <col min="12554" max="12554" width="17.7109375" style="61" customWidth="1"/>
    <col min="12555" max="12555" width="15.85546875" style="61" customWidth="1"/>
    <col min="12556" max="12556" width="12.28515625" style="61" customWidth="1"/>
    <col min="12557" max="12557" width="22.140625" style="61" customWidth="1"/>
    <col min="12558" max="12559" width="22.28515625" style="61" customWidth="1"/>
    <col min="12560" max="12560" width="12.140625" style="61" customWidth="1"/>
    <col min="12561" max="12561" width="12.85546875" style="61" customWidth="1"/>
    <col min="12562" max="12562" width="11.85546875" style="61" customWidth="1"/>
    <col min="12563" max="12563" width="10.7109375" style="61" customWidth="1"/>
    <col min="12564" max="12565" width="0" style="61" hidden="1" customWidth="1"/>
    <col min="12566" max="12587" width="9.140625" style="61" customWidth="1"/>
    <col min="12588" max="12800" width="9.140625" style="61"/>
    <col min="12801" max="12801" width="18.85546875" style="61" customWidth="1"/>
    <col min="12802" max="12802" width="23.42578125" style="61" customWidth="1"/>
    <col min="12803" max="12803" width="22.140625" style="61" customWidth="1"/>
    <col min="12804" max="12804" width="44.5703125" style="61" customWidth="1"/>
    <col min="12805" max="12805" width="21.28515625" style="61" customWidth="1"/>
    <col min="12806" max="12806" width="11" style="61" customWidth="1"/>
    <col min="12807" max="12807" width="10.5703125" style="61" customWidth="1"/>
    <col min="12808" max="12808" width="10.85546875" style="61" customWidth="1"/>
    <col min="12809" max="12809" width="1.7109375" style="61" customWidth="1"/>
    <col min="12810" max="12810" width="17.7109375" style="61" customWidth="1"/>
    <col min="12811" max="12811" width="15.85546875" style="61" customWidth="1"/>
    <col min="12812" max="12812" width="12.28515625" style="61" customWidth="1"/>
    <col min="12813" max="12813" width="22.140625" style="61" customWidth="1"/>
    <col min="12814" max="12815" width="22.28515625" style="61" customWidth="1"/>
    <col min="12816" max="12816" width="12.140625" style="61" customWidth="1"/>
    <col min="12817" max="12817" width="12.85546875" style="61" customWidth="1"/>
    <col min="12818" max="12818" width="11.85546875" style="61" customWidth="1"/>
    <col min="12819" max="12819" width="10.7109375" style="61" customWidth="1"/>
    <col min="12820" max="12821" width="0" style="61" hidden="1" customWidth="1"/>
    <col min="12822" max="12843" width="9.140625" style="61" customWidth="1"/>
    <col min="12844" max="13056" width="9.140625" style="61"/>
    <col min="13057" max="13057" width="18.85546875" style="61" customWidth="1"/>
    <col min="13058" max="13058" width="23.42578125" style="61" customWidth="1"/>
    <col min="13059" max="13059" width="22.140625" style="61" customWidth="1"/>
    <col min="13060" max="13060" width="44.5703125" style="61" customWidth="1"/>
    <col min="13061" max="13061" width="21.28515625" style="61" customWidth="1"/>
    <col min="13062" max="13062" width="11" style="61" customWidth="1"/>
    <col min="13063" max="13063" width="10.5703125" style="61" customWidth="1"/>
    <col min="13064" max="13064" width="10.85546875" style="61" customWidth="1"/>
    <col min="13065" max="13065" width="1.7109375" style="61" customWidth="1"/>
    <col min="13066" max="13066" width="17.7109375" style="61" customWidth="1"/>
    <col min="13067" max="13067" width="15.85546875" style="61" customWidth="1"/>
    <col min="13068" max="13068" width="12.28515625" style="61" customWidth="1"/>
    <col min="13069" max="13069" width="22.140625" style="61" customWidth="1"/>
    <col min="13070" max="13071" width="22.28515625" style="61" customWidth="1"/>
    <col min="13072" max="13072" width="12.140625" style="61" customWidth="1"/>
    <col min="13073" max="13073" width="12.85546875" style="61" customWidth="1"/>
    <col min="13074" max="13074" width="11.85546875" style="61" customWidth="1"/>
    <col min="13075" max="13075" width="10.7109375" style="61" customWidth="1"/>
    <col min="13076" max="13077" width="0" style="61" hidden="1" customWidth="1"/>
    <col min="13078" max="13099" width="9.140625" style="61" customWidth="1"/>
    <col min="13100" max="13312" width="9.140625" style="61"/>
    <col min="13313" max="13313" width="18.85546875" style="61" customWidth="1"/>
    <col min="13314" max="13314" width="23.42578125" style="61" customWidth="1"/>
    <col min="13315" max="13315" width="22.140625" style="61" customWidth="1"/>
    <col min="13316" max="13316" width="44.5703125" style="61" customWidth="1"/>
    <col min="13317" max="13317" width="21.28515625" style="61" customWidth="1"/>
    <col min="13318" max="13318" width="11" style="61" customWidth="1"/>
    <col min="13319" max="13319" width="10.5703125" style="61" customWidth="1"/>
    <col min="13320" max="13320" width="10.85546875" style="61" customWidth="1"/>
    <col min="13321" max="13321" width="1.7109375" style="61" customWidth="1"/>
    <col min="13322" max="13322" width="17.7109375" style="61" customWidth="1"/>
    <col min="13323" max="13323" width="15.85546875" style="61" customWidth="1"/>
    <col min="13324" max="13324" width="12.28515625" style="61" customWidth="1"/>
    <col min="13325" max="13325" width="22.140625" style="61" customWidth="1"/>
    <col min="13326" max="13327" width="22.28515625" style="61" customWidth="1"/>
    <col min="13328" max="13328" width="12.140625" style="61" customWidth="1"/>
    <col min="13329" max="13329" width="12.85546875" style="61" customWidth="1"/>
    <col min="13330" max="13330" width="11.85546875" style="61" customWidth="1"/>
    <col min="13331" max="13331" width="10.7109375" style="61" customWidth="1"/>
    <col min="13332" max="13333" width="0" style="61" hidden="1" customWidth="1"/>
    <col min="13334" max="13355" width="9.140625" style="61" customWidth="1"/>
    <col min="13356" max="13568" width="9.140625" style="61"/>
    <col min="13569" max="13569" width="18.85546875" style="61" customWidth="1"/>
    <col min="13570" max="13570" width="23.42578125" style="61" customWidth="1"/>
    <col min="13571" max="13571" width="22.140625" style="61" customWidth="1"/>
    <col min="13572" max="13572" width="44.5703125" style="61" customWidth="1"/>
    <col min="13573" max="13573" width="21.28515625" style="61" customWidth="1"/>
    <col min="13574" max="13574" width="11" style="61" customWidth="1"/>
    <col min="13575" max="13575" width="10.5703125" style="61" customWidth="1"/>
    <col min="13576" max="13576" width="10.85546875" style="61" customWidth="1"/>
    <col min="13577" max="13577" width="1.7109375" style="61" customWidth="1"/>
    <col min="13578" max="13578" width="17.7109375" style="61" customWidth="1"/>
    <col min="13579" max="13579" width="15.85546875" style="61" customWidth="1"/>
    <col min="13580" max="13580" width="12.28515625" style="61" customWidth="1"/>
    <col min="13581" max="13581" width="22.140625" style="61" customWidth="1"/>
    <col min="13582" max="13583" width="22.28515625" style="61" customWidth="1"/>
    <col min="13584" max="13584" width="12.140625" style="61" customWidth="1"/>
    <col min="13585" max="13585" width="12.85546875" style="61" customWidth="1"/>
    <col min="13586" max="13586" width="11.85546875" style="61" customWidth="1"/>
    <col min="13587" max="13587" width="10.7109375" style="61" customWidth="1"/>
    <col min="13588" max="13589" width="0" style="61" hidden="1" customWidth="1"/>
    <col min="13590" max="13611" width="9.140625" style="61" customWidth="1"/>
    <col min="13612" max="13824" width="9.140625" style="61"/>
    <col min="13825" max="13825" width="18.85546875" style="61" customWidth="1"/>
    <col min="13826" max="13826" width="23.42578125" style="61" customWidth="1"/>
    <col min="13827" max="13827" width="22.140625" style="61" customWidth="1"/>
    <col min="13828" max="13828" width="44.5703125" style="61" customWidth="1"/>
    <col min="13829" max="13829" width="21.28515625" style="61" customWidth="1"/>
    <col min="13830" max="13830" width="11" style="61" customWidth="1"/>
    <col min="13831" max="13831" width="10.5703125" style="61" customWidth="1"/>
    <col min="13832" max="13832" width="10.85546875" style="61" customWidth="1"/>
    <col min="13833" max="13833" width="1.7109375" style="61" customWidth="1"/>
    <col min="13834" max="13834" width="17.7109375" style="61" customWidth="1"/>
    <col min="13835" max="13835" width="15.85546875" style="61" customWidth="1"/>
    <col min="13836" max="13836" width="12.28515625" style="61" customWidth="1"/>
    <col min="13837" max="13837" width="22.140625" style="61" customWidth="1"/>
    <col min="13838" max="13839" width="22.28515625" style="61" customWidth="1"/>
    <col min="13840" max="13840" width="12.140625" style="61" customWidth="1"/>
    <col min="13841" max="13841" width="12.85546875" style="61" customWidth="1"/>
    <col min="13842" max="13842" width="11.85546875" style="61" customWidth="1"/>
    <col min="13843" max="13843" width="10.7109375" style="61" customWidth="1"/>
    <col min="13844" max="13845" width="0" style="61" hidden="1" customWidth="1"/>
    <col min="13846" max="13867" width="9.140625" style="61" customWidth="1"/>
    <col min="13868" max="14080" width="9.140625" style="61"/>
    <col min="14081" max="14081" width="18.85546875" style="61" customWidth="1"/>
    <col min="14082" max="14082" width="23.42578125" style="61" customWidth="1"/>
    <col min="14083" max="14083" width="22.140625" style="61" customWidth="1"/>
    <col min="14084" max="14084" width="44.5703125" style="61" customWidth="1"/>
    <col min="14085" max="14085" width="21.28515625" style="61" customWidth="1"/>
    <col min="14086" max="14086" width="11" style="61" customWidth="1"/>
    <col min="14087" max="14087" width="10.5703125" style="61" customWidth="1"/>
    <col min="14088" max="14088" width="10.85546875" style="61" customWidth="1"/>
    <col min="14089" max="14089" width="1.7109375" style="61" customWidth="1"/>
    <col min="14090" max="14090" width="17.7109375" style="61" customWidth="1"/>
    <col min="14091" max="14091" width="15.85546875" style="61" customWidth="1"/>
    <col min="14092" max="14092" width="12.28515625" style="61" customWidth="1"/>
    <col min="14093" max="14093" width="22.140625" style="61" customWidth="1"/>
    <col min="14094" max="14095" width="22.28515625" style="61" customWidth="1"/>
    <col min="14096" max="14096" width="12.140625" style="61" customWidth="1"/>
    <col min="14097" max="14097" width="12.85546875" style="61" customWidth="1"/>
    <col min="14098" max="14098" width="11.85546875" style="61" customWidth="1"/>
    <col min="14099" max="14099" width="10.7109375" style="61" customWidth="1"/>
    <col min="14100" max="14101" width="0" style="61" hidden="1" customWidth="1"/>
    <col min="14102" max="14123" width="9.140625" style="61" customWidth="1"/>
    <col min="14124" max="14336" width="9.140625" style="61"/>
    <col min="14337" max="14337" width="18.85546875" style="61" customWidth="1"/>
    <col min="14338" max="14338" width="23.42578125" style="61" customWidth="1"/>
    <col min="14339" max="14339" width="22.140625" style="61" customWidth="1"/>
    <col min="14340" max="14340" width="44.5703125" style="61" customWidth="1"/>
    <col min="14341" max="14341" width="21.28515625" style="61" customWidth="1"/>
    <col min="14342" max="14342" width="11" style="61" customWidth="1"/>
    <col min="14343" max="14343" width="10.5703125" style="61" customWidth="1"/>
    <col min="14344" max="14344" width="10.85546875" style="61" customWidth="1"/>
    <col min="14345" max="14345" width="1.7109375" style="61" customWidth="1"/>
    <col min="14346" max="14346" width="17.7109375" style="61" customWidth="1"/>
    <col min="14347" max="14347" width="15.85546875" style="61" customWidth="1"/>
    <col min="14348" max="14348" width="12.28515625" style="61" customWidth="1"/>
    <col min="14349" max="14349" width="22.140625" style="61" customWidth="1"/>
    <col min="14350" max="14351" width="22.28515625" style="61" customWidth="1"/>
    <col min="14352" max="14352" width="12.140625" style="61" customWidth="1"/>
    <col min="14353" max="14353" width="12.85546875" style="61" customWidth="1"/>
    <col min="14354" max="14354" width="11.85546875" style="61" customWidth="1"/>
    <col min="14355" max="14355" width="10.7109375" style="61" customWidth="1"/>
    <col min="14356" max="14357" width="0" style="61" hidden="1" customWidth="1"/>
    <col min="14358" max="14379" width="9.140625" style="61" customWidth="1"/>
    <col min="14380" max="14592" width="9.140625" style="61"/>
    <col min="14593" max="14593" width="18.85546875" style="61" customWidth="1"/>
    <col min="14594" max="14594" width="23.42578125" style="61" customWidth="1"/>
    <col min="14595" max="14595" width="22.140625" style="61" customWidth="1"/>
    <col min="14596" max="14596" width="44.5703125" style="61" customWidth="1"/>
    <col min="14597" max="14597" width="21.28515625" style="61" customWidth="1"/>
    <col min="14598" max="14598" width="11" style="61" customWidth="1"/>
    <col min="14599" max="14599" width="10.5703125" style="61" customWidth="1"/>
    <col min="14600" max="14600" width="10.85546875" style="61" customWidth="1"/>
    <col min="14601" max="14601" width="1.7109375" style="61" customWidth="1"/>
    <col min="14602" max="14602" width="17.7109375" style="61" customWidth="1"/>
    <col min="14603" max="14603" width="15.85546875" style="61" customWidth="1"/>
    <col min="14604" max="14604" width="12.28515625" style="61" customWidth="1"/>
    <col min="14605" max="14605" width="22.140625" style="61" customWidth="1"/>
    <col min="14606" max="14607" width="22.28515625" style="61" customWidth="1"/>
    <col min="14608" max="14608" width="12.140625" style="61" customWidth="1"/>
    <col min="14609" max="14609" width="12.85546875" style="61" customWidth="1"/>
    <col min="14610" max="14610" width="11.85546875" style="61" customWidth="1"/>
    <col min="14611" max="14611" width="10.7109375" style="61" customWidth="1"/>
    <col min="14612" max="14613" width="0" style="61" hidden="1" customWidth="1"/>
    <col min="14614" max="14635" width="9.140625" style="61" customWidth="1"/>
    <col min="14636" max="14848" width="9.140625" style="61"/>
    <col min="14849" max="14849" width="18.85546875" style="61" customWidth="1"/>
    <col min="14850" max="14850" width="23.42578125" style="61" customWidth="1"/>
    <col min="14851" max="14851" width="22.140625" style="61" customWidth="1"/>
    <col min="14852" max="14852" width="44.5703125" style="61" customWidth="1"/>
    <col min="14853" max="14853" width="21.28515625" style="61" customWidth="1"/>
    <col min="14854" max="14854" width="11" style="61" customWidth="1"/>
    <col min="14855" max="14855" width="10.5703125" style="61" customWidth="1"/>
    <col min="14856" max="14856" width="10.85546875" style="61" customWidth="1"/>
    <col min="14857" max="14857" width="1.7109375" style="61" customWidth="1"/>
    <col min="14858" max="14858" width="17.7109375" style="61" customWidth="1"/>
    <col min="14859" max="14859" width="15.85546875" style="61" customWidth="1"/>
    <col min="14860" max="14860" width="12.28515625" style="61" customWidth="1"/>
    <col min="14861" max="14861" width="22.140625" style="61" customWidth="1"/>
    <col min="14862" max="14863" width="22.28515625" style="61" customWidth="1"/>
    <col min="14864" max="14864" width="12.140625" style="61" customWidth="1"/>
    <col min="14865" max="14865" width="12.85546875" style="61" customWidth="1"/>
    <col min="14866" max="14866" width="11.85546875" style="61" customWidth="1"/>
    <col min="14867" max="14867" width="10.7109375" style="61" customWidth="1"/>
    <col min="14868" max="14869" width="0" style="61" hidden="1" customWidth="1"/>
    <col min="14870" max="14891" width="9.140625" style="61" customWidth="1"/>
    <col min="14892" max="15104" width="9.140625" style="61"/>
    <col min="15105" max="15105" width="18.85546875" style="61" customWidth="1"/>
    <col min="15106" max="15106" width="23.42578125" style="61" customWidth="1"/>
    <col min="15107" max="15107" width="22.140625" style="61" customWidth="1"/>
    <col min="15108" max="15108" width="44.5703125" style="61" customWidth="1"/>
    <col min="15109" max="15109" width="21.28515625" style="61" customWidth="1"/>
    <col min="15110" max="15110" width="11" style="61" customWidth="1"/>
    <col min="15111" max="15111" width="10.5703125" style="61" customWidth="1"/>
    <col min="15112" max="15112" width="10.85546875" style="61" customWidth="1"/>
    <col min="15113" max="15113" width="1.7109375" style="61" customWidth="1"/>
    <col min="15114" max="15114" width="17.7109375" style="61" customWidth="1"/>
    <col min="15115" max="15115" width="15.85546875" style="61" customWidth="1"/>
    <col min="15116" max="15116" width="12.28515625" style="61" customWidth="1"/>
    <col min="15117" max="15117" width="22.140625" style="61" customWidth="1"/>
    <col min="15118" max="15119" width="22.28515625" style="61" customWidth="1"/>
    <col min="15120" max="15120" width="12.140625" style="61" customWidth="1"/>
    <col min="15121" max="15121" width="12.85546875" style="61" customWidth="1"/>
    <col min="15122" max="15122" width="11.85546875" style="61" customWidth="1"/>
    <col min="15123" max="15123" width="10.7109375" style="61" customWidth="1"/>
    <col min="15124" max="15125" width="0" style="61" hidden="1" customWidth="1"/>
    <col min="15126" max="15147" width="9.140625" style="61" customWidth="1"/>
    <col min="15148" max="15360" width="9.140625" style="61"/>
    <col min="15361" max="15361" width="18.85546875" style="61" customWidth="1"/>
    <col min="15362" max="15362" width="23.42578125" style="61" customWidth="1"/>
    <col min="15363" max="15363" width="22.140625" style="61" customWidth="1"/>
    <col min="15364" max="15364" width="44.5703125" style="61" customWidth="1"/>
    <col min="15365" max="15365" width="21.28515625" style="61" customWidth="1"/>
    <col min="15366" max="15366" width="11" style="61" customWidth="1"/>
    <col min="15367" max="15367" width="10.5703125" style="61" customWidth="1"/>
    <col min="15368" max="15368" width="10.85546875" style="61" customWidth="1"/>
    <col min="15369" max="15369" width="1.7109375" style="61" customWidth="1"/>
    <col min="15370" max="15370" width="17.7109375" style="61" customWidth="1"/>
    <col min="15371" max="15371" width="15.85546875" style="61" customWidth="1"/>
    <col min="15372" max="15372" width="12.28515625" style="61" customWidth="1"/>
    <col min="15373" max="15373" width="22.140625" style="61" customWidth="1"/>
    <col min="15374" max="15375" width="22.28515625" style="61" customWidth="1"/>
    <col min="15376" max="15376" width="12.140625" style="61" customWidth="1"/>
    <col min="15377" max="15377" width="12.85546875" style="61" customWidth="1"/>
    <col min="15378" max="15378" width="11.85546875" style="61" customWidth="1"/>
    <col min="15379" max="15379" width="10.7109375" style="61" customWidth="1"/>
    <col min="15380" max="15381" width="0" style="61" hidden="1" customWidth="1"/>
    <col min="15382" max="15403" width="9.140625" style="61" customWidth="1"/>
    <col min="15404" max="15616" width="9.140625" style="61"/>
    <col min="15617" max="15617" width="18.85546875" style="61" customWidth="1"/>
    <col min="15618" max="15618" width="23.42578125" style="61" customWidth="1"/>
    <col min="15619" max="15619" width="22.140625" style="61" customWidth="1"/>
    <col min="15620" max="15620" width="44.5703125" style="61" customWidth="1"/>
    <col min="15621" max="15621" width="21.28515625" style="61" customWidth="1"/>
    <col min="15622" max="15622" width="11" style="61" customWidth="1"/>
    <col min="15623" max="15623" width="10.5703125" style="61" customWidth="1"/>
    <col min="15624" max="15624" width="10.85546875" style="61" customWidth="1"/>
    <col min="15625" max="15625" width="1.7109375" style="61" customWidth="1"/>
    <col min="15626" max="15626" width="17.7109375" style="61" customWidth="1"/>
    <col min="15627" max="15627" width="15.85546875" style="61" customWidth="1"/>
    <col min="15628" max="15628" width="12.28515625" style="61" customWidth="1"/>
    <col min="15629" max="15629" width="22.140625" style="61" customWidth="1"/>
    <col min="15630" max="15631" width="22.28515625" style="61" customWidth="1"/>
    <col min="15632" max="15632" width="12.140625" style="61" customWidth="1"/>
    <col min="15633" max="15633" width="12.85546875" style="61" customWidth="1"/>
    <col min="15634" max="15634" width="11.85546875" style="61" customWidth="1"/>
    <col min="15635" max="15635" width="10.7109375" style="61" customWidth="1"/>
    <col min="15636" max="15637" width="0" style="61" hidden="1" customWidth="1"/>
    <col min="15638" max="15659" width="9.140625" style="61" customWidth="1"/>
    <col min="15660" max="15872" width="9.140625" style="61"/>
    <col min="15873" max="15873" width="18.85546875" style="61" customWidth="1"/>
    <col min="15874" max="15874" width="23.42578125" style="61" customWidth="1"/>
    <col min="15875" max="15875" width="22.140625" style="61" customWidth="1"/>
    <col min="15876" max="15876" width="44.5703125" style="61" customWidth="1"/>
    <col min="15877" max="15877" width="21.28515625" style="61" customWidth="1"/>
    <col min="15878" max="15878" width="11" style="61" customWidth="1"/>
    <col min="15879" max="15879" width="10.5703125" style="61" customWidth="1"/>
    <col min="15880" max="15880" width="10.85546875" style="61" customWidth="1"/>
    <col min="15881" max="15881" width="1.7109375" style="61" customWidth="1"/>
    <col min="15882" max="15882" width="17.7109375" style="61" customWidth="1"/>
    <col min="15883" max="15883" width="15.85546875" style="61" customWidth="1"/>
    <col min="15884" max="15884" width="12.28515625" style="61" customWidth="1"/>
    <col min="15885" max="15885" width="22.140625" style="61" customWidth="1"/>
    <col min="15886" max="15887" width="22.28515625" style="61" customWidth="1"/>
    <col min="15888" max="15888" width="12.140625" style="61" customWidth="1"/>
    <col min="15889" max="15889" width="12.85546875" style="61" customWidth="1"/>
    <col min="15890" max="15890" width="11.85546875" style="61" customWidth="1"/>
    <col min="15891" max="15891" width="10.7109375" style="61" customWidth="1"/>
    <col min="15892" max="15893" width="0" style="61" hidden="1" customWidth="1"/>
    <col min="15894" max="15915" width="9.140625" style="61" customWidth="1"/>
    <col min="15916" max="16128" width="9.140625" style="61"/>
    <col min="16129" max="16129" width="18.85546875" style="61" customWidth="1"/>
    <col min="16130" max="16130" width="23.42578125" style="61" customWidth="1"/>
    <col min="16131" max="16131" width="22.140625" style="61" customWidth="1"/>
    <col min="16132" max="16132" width="44.5703125" style="61" customWidth="1"/>
    <col min="16133" max="16133" width="21.28515625" style="61" customWidth="1"/>
    <col min="16134" max="16134" width="11" style="61" customWidth="1"/>
    <col min="16135" max="16135" width="10.5703125" style="61" customWidth="1"/>
    <col min="16136" max="16136" width="10.85546875" style="61" customWidth="1"/>
    <col min="16137" max="16137" width="1.7109375" style="61" customWidth="1"/>
    <col min="16138" max="16138" width="17.7109375" style="61" customWidth="1"/>
    <col min="16139" max="16139" width="15.85546875" style="61" customWidth="1"/>
    <col min="16140" max="16140" width="12.28515625" style="61" customWidth="1"/>
    <col min="16141" max="16141" width="22.140625" style="61" customWidth="1"/>
    <col min="16142" max="16143" width="22.28515625" style="61" customWidth="1"/>
    <col min="16144" max="16144" width="12.140625" style="61" customWidth="1"/>
    <col min="16145" max="16145" width="12.85546875" style="61" customWidth="1"/>
    <col min="16146" max="16146" width="11.85546875" style="61" customWidth="1"/>
    <col min="16147" max="16147" width="10.7109375" style="61" customWidth="1"/>
    <col min="16148" max="16149" width="0" style="61" hidden="1" customWidth="1"/>
    <col min="16150" max="16171" width="9.140625" style="61" customWidth="1"/>
    <col min="16172" max="16384" width="9.140625" style="61"/>
  </cols>
  <sheetData>
    <row r="1" spans="1:21" x14ac:dyDescent="0.2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1" ht="18" customHeight="1" thickBot="1" x14ac:dyDescent="0.25">
      <c r="A2" s="74" t="s">
        <v>279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  <c r="N2" s="75"/>
      <c r="O2" s="75"/>
      <c r="P2" s="367"/>
      <c r="Q2" s="76" t="s">
        <v>1</v>
      </c>
      <c r="R2" s="368">
        <v>44425</v>
      </c>
      <c r="S2" s="368"/>
    </row>
    <row r="3" spans="1:21" s="496" customFormat="1" ht="33.75" customHeight="1" x14ac:dyDescent="0.2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503"/>
      <c r="U3" s="503"/>
    </row>
    <row r="4" spans="1:21" s="496" customFormat="1" ht="12.75" customHeight="1" x14ac:dyDescent="0.2">
      <c r="A4" s="501"/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</row>
    <row r="5" spans="1:21" ht="12.75" customHeight="1" x14ac:dyDescent="0.2">
      <c r="A5" s="10"/>
      <c r="B5" s="10"/>
      <c r="C5" s="10"/>
      <c r="D5" s="10"/>
      <c r="E5" s="10"/>
      <c r="F5" s="10"/>
      <c r="G5" s="10"/>
      <c r="H5" s="10"/>
      <c r="I5" s="80"/>
      <c r="J5" s="10"/>
      <c r="K5" s="80"/>
      <c r="L5" s="80"/>
      <c r="M5" s="80"/>
      <c r="N5" s="80"/>
      <c r="O5" s="80"/>
      <c r="P5" s="10"/>
      <c r="Q5" s="81" t="s">
        <v>280</v>
      </c>
      <c r="R5" s="370">
        <v>44425</v>
      </c>
      <c r="S5" s="370"/>
    </row>
    <row r="6" spans="1:21" ht="12.75" customHeight="1" x14ac:dyDescent="0.2">
      <c r="A6" s="319" t="s">
        <v>281</v>
      </c>
      <c r="B6" s="320" t="s">
        <v>4</v>
      </c>
      <c r="C6" s="320" t="s">
        <v>226</v>
      </c>
      <c r="D6" s="319" t="s">
        <v>282</v>
      </c>
      <c r="E6" s="319" t="s">
        <v>6</v>
      </c>
      <c r="F6" s="371" t="s">
        <v>283</v>
      </c>
      <c r="G6" s="372"/>
      <c r="H6" s="373"/>
      <c r="I6" s="374"/>
      <c r="J6" s="319" t="s">
        <v>281</v>
      </c>
      <c r="K6" s="321" t="s">
        <v>4</v>
      </c>
      <c r="L6" s="321" t="s">
        <v>226</v>
      </c>
      <c r="M6" s="319" t="s">
        <v>282</v>
      </c>
      <c r="N6" s="371" t="s">
        <v>6</v>
      </c>
      <c r="O6" s="373"/>
      <c r="P6" s="371" t="s">
        <v>283</v>
      </c>
      <c r="Q6" s="372"/>
      <c r="R6" s="372"/>
      <c r="S6" s="373"/>
    </row>
    <row r="7" spans="1:21" x14ac:dyDescent="0.2">
      <c r="A7" s="319"/>
      <c r="B7" s="320"/>
      <c r="C7" s="320"/>
      <c r="D7" s="319"/>
      <c r="E7" s="319"/>
      <c r="F7" s="375"/>
      <c r="G7" s="376"/>
      <c r="H7" s="377"/>
      <c r="I7" s="374"/>
      <c r="J7" s="319"/>
      <c r="K7" s="325"/>
      <c r="L7" s="325"/>
      <c r="M7" s="319"/>
      <c r="N7" s="375"/>
      <c r="O7" s="377"/>
      <c r="P7" s="375"/>
      <c r="Q7" s="376"/>
      <c r="R7" s="376"/>
      <c r="S7" s="377"/>
    </row>
    <row r="8" spans="1:21" s="2" customFormat="1" ht="18" customHeight="1" x14ac:dyDescent="0.2">
      <c r="A8" s="210"/>
      <c r="B8" s="201" t="s">
        <v>284</v>
      </c>
      <c r="C8" s="287" t="s">
        <v>232</v>
      </c>
      <c r="D8" s="327" t="s">
        <v>285</v>
      </c>
      <c r="E8" s="327" t="s">
        <v>72</v>
      </c>
      <c r="F8" s="378">
        <f>ROUND(T8*Belarus*(1-C44),2)</f>
        <v>781.56</v>
      </c>
      <c r="G8" s="379"/>
      <c r="H8" s="380"/>
      <c r="I8" s="374"/>
      <c r="J8" s="354"/>
      <c r="K8" s="213" t="s">
        <v>286</v>
      </c>
      <c r="L8" s="287" t="s">
        <v>287</v>
      </c>
      <c r="M8" s="327" t="s">
        <v>288</v>
      </c>
      <c r="N8" s="333" t="s">
        <v>72</v>
      </c>
      <c r="O8" s="381"/>
      <c r="P8" s="210">
        <f>ROUND(U8*Belarus*(1-C44),2)</f>
        <v>538.37</v>
      </c>
      <c r="Q8" s="210"/>
      <c r="R8" s="210"/>
      <c r="S8" s="210"/>
      <c r="T8" s="2">
        <v>23798</v>
      </c>
      <c r="U8" s="2">
        <v>16393</v>
      </c>
    </row>
    <row r="9" spans="1:21" s="2" customFormat="1" ht="28.5" customHeight="1" x14ac:dyDescent="0.2">
      <c r="A9" s="210"/>
      <c r="B9" s="201"/>
      <c r="C9" s="289"/>
      <c r="D9" s="273" t="s">
        <v>289</v>
      </c>
      <c r="E9" s="273" t="s">
        <v>72</v>
      </c>
      <c r="F9" s="378">
        <f>ROUND(T9*Belarus*(1-C44),2)</f>
        <v>894.77</v>
      </c>
      <c r="G9" s="379"/>
      <c r="H9" s="380"/>
      <c r="I9" s="374"/>
      <c r="J9" s="355"/>
      <c r="K9" s="288"/>
      <c r="L9" s="289"/>
      <c r="M9" s="327" t="s">
        <v>290</v>
      </c>
      <c r="N9" s="333" t="s">
        <v>291</v>
      </c>
      <c r="O9" s="381"/>
      <c r="P9" s="210">
        <f>ROUND(U9*Belarus*(1-C44),2)</f>
        <v>618.21</v>
      </c>
      <c r="Q9" s="210"/>
      <c r="R9" s="210"/>
      <c r="S9" s="210"/>
      <c r="T9" s="2">
        <v>27245</v>
      </c>
      <c r="U9" s="2">
        <v>18824</v>
      </c>
    </row>
    <row r="10" spans="1:21" s="2" customFormat="1" ht="29.25" customHeight="1" x14ac:dyDescent="0.2">
      <c r="A10" s="210"/>
      <c r="B10" s="201"/>
      <c r="C10" s="289"/>
      <c r="D10" s="273" t="s">
        <v>292</v>
      </c>
      <c r="E10" s="273" t="s">
        <v>108</v>
      </c>
      <c r="F10" s="378">
        <f>ROUND(T10*Belarus*(1-C44),2)</f>
        <v>1043.3800000000001</v>
      </c>
      <c r="G10" s="379"/>
      <c r="H10" s="380"/>
      <c r="I10" s="374"/>
      <c r="J10" s="355"/>
      <c r="K10" s="288"/>
      <c r="L10" s="289"/>
      <c r="M10" s="273" t="s">
        <v>293</v>
      </c>
      <c r="N10" s="333" t="s">
        <v>72</v>
      </c>
      <c r="O10" s="381"/>
      <c r="P10" s="210">
        <f>ROUND(U10*Belarus*(1-C44),2)</f>
        <v>677.72</v>
      </c>
      <c r="Q10" s="210"/>
      <c r="R10" s="210"/>
      <c r="S10" s="210"/>
      <c r="T10" s="2">
        <v>31770</v>
      </c>
      <c r="U10" s="2">
        <v>20636</v>
      </c>
    </row>
    <row r="11" spans="1:21" s="2" customFormat="1" ht="26.25" customHeight="1" x14ac:dyDescent="0.2">
      <c r="A11" s="210"/>
      <c r="B11" s="201"/>
      <c r="C11" s="289"/>
      <c r="D11" s="273" t="s">
        <v>294</v>
      </c>
      <c r="E11" s="273" t="s">
        <v>72</v>
      </c>
      <c r="F11" s="378">
        <f>ROUND(T11*Belarus*(1-C44),2)</f>
        <v>1191.99</v>
      </c>
      <c r="G11" s="379"/>
      <c r="H11" s="380"/>
      <c r="I11" s="374"/>
      <c r="J11" s="357"/>
      <c r="K11" s="235"/>
      <c r="L11" s="382"/>
      <c r="M11" s="273" t="s">
        <v>295</v>
      </c>
      <c r="N11" s="333" t="s">
        <v>291</v>
      </c>
      <c r="O11" s="381"/>
      <c r="P11" s="210">
        <f>ROUND(U11*Belarus*(1-C44),2)</f>
        <v>732.5</v>
      </c>
      <c r="Q11" s="210"/>
      <c r="R11" s="210"/>
      <c r="S11" s="210"/>
      <c r="T11" s="2">
        <v>36295</v>
      </c>
      <c r="U11" s="2">
        <v>22304</v>
      </c>
    </row>
    <row r="12" spans="1:21" s="2" customFormat="1" ht="24.75" customHeight="1" x14ac:dyDescent="0.2">
      <c r="A12" s="210"/>
      <c r="B12" s="201"/>
      <c r="C12" s="273" t="s">
        <v>296</v>
      </c>
      <c r="D12" s="273" t="s">
        <v>292</v>
      </c>
      <c r="E12" s="273" t="s">
        <v>16</v>
      </c>
      <c r="F12" s="378">
        <f>ROUND(T12*Belarus*(1-C44),2)</f>
        <v>1043.3800000000001</v>
      </c>
      <c r="G12" s="379"/>
      <c r="H12" s="380"/>
      <c r="I12" s="374"/>
      <c r="J12" s="210"/>
      <c r="K12" s="213" t="s">
        <v>297</v>
      </c>
      <c r="L12" s="287" t="s">
        <v>298</v>
      </c>
      <c r="M12" s="327" t="s">
        <v>299</v>
      </c>
      <c r="N12" s="333" t="s">
        <v>72</v>
      </c>
      <c r="O12" s="381"/>
      <c r="P12" s="210">
        <f>ROUND(U12*Belarus*(1-C44),2)</f>
        <v>1282.0999999999999</v>
      </c>
      <c r="Q12" s="210"/>
      <c r="R12" s="210"/>
      <c r="S12" s="210"/>
      <c r="T12" s="2">
        <v>31770</v>
      </c>
      <c r="U12" s="2">
        <v>39039</v>
      </c>
    </row>
    <row r="13" spans="1:21" s="2" customFormat="1" ht="27.75" customHeight="1" x14ac:dyDescent="0.2">
      <c r="A13" s="210"/>
      <c r="B13" s="201" t="s">
        <v>300</v>
      </c>
      <c r="C13" s="330" t="s">
        <v>232</v>
      </c>
      <c r="D13" s="273" t="s">
        <v>301</v>
      </c>
      <c r="E13" s="273" t="s">
        <v>108</v>
      </c>
      <c r="F13" s="210">
        <f>ROUND(T13*Belarus*(1-C44),2)</f>
        <v>2258.29</v>
      </c>
      <c r="G13" s="210"/>
      <c r="H13" s="210"/>
      <c r="I13" s="374"/>
      <c r="J13" s="210"/>
      <c r="K13" s="288"/>
      <c r="L13" s="332"/>
      <c r="M13" s="327" t="s">
        <v>302</v>
      </c>
      <c r="N13" s="333" t="s">
        <v>72</v>
      </c>
      <c r="O13" s="381"/>
      <c r="P13" s="210">
        <f>ROUND(U13*Belarus*(1-C44),2)</f>
        <v>1421.61</v>
      </c>
      <c r="Q13" s="210"/>
      <c r="R13" s="210"/>
      <c r="S13" s="210"/>
      <c r="T13" s="2">
        <v>68763</v>
      </c>
      <c r="U13" s="2">
        <v>43287</v>
      </c>
    </row>
    <row r="14" spans="1:21" s="2" customFormat="1" ht="18" customHeight="1" x14ac:dyDescent="0.2">
      <c r="A14" s="210"/>
      <c r="B14" s="201"/>
      <c r="C14" s="330"/>
      <c r="D14" s="273" t="s">
        <v>303</v>
      </c>
      <c r="E14" s="273" t="s">
        <v>72</v>
      </c>
      <c r="F14" s="210">
        <f>ROUND(T14*Belarus*(1-C44),2)</f>
        <v>3191.71</v>
      </c>
      <c r="G14" s="210"/>
      <c r="H14" s="210"/>
      <c r="I14" s="374"/>
      <c r="J14" s="210"/>
      <c r="K14" s="288"/>
      <c r="L14" s="332"/>
      <c r="M14" s="327" t="s">
        <v>304</v>
      </c>
      <c r="N14" s="333" t="s">
        <v>72</v>
      </c>
      <c r="O14" s="381"/>
      <c r="P14" s="210">
        <f>ROUND(U14*Belarus*(1-C44),2)</f>
        <v>1489.89</v>
      </c>
      <c r="Q14" s="210"/>
      <c r="R14" s="210"/>
      <c r="S14" s="210"/>
      <c r="T14" s="2">
        <v>97185</v>
      </c>
      <c r="U14" s="2">
        <v>45366</v>
      </c>
    </row>
    <row r="15" spans="1:21" s="2" customFormat="1" ht="18" customHeight="1" x14ac:dyDescent="0.2">
      <c r="A15" s="210"/>
      <c r="B15" s="201"/>
      <c r="C15" s="330"/>
      <c r="D15" s="273" t="s">
        <v>305</v>
      </c>
      <c r="E15" s="273" t="s">
        <v>306</v>
      </c>
      <c r="F15" s="210">
        <f>ROUND(T15*Belarus*(1-C44),2)</f>
        <v>4254.5</v>
      </c>
      <c r="G15" s="210"/>
      <c r="H15" s="210"/>
      <c r="I15" s="374"/>
      <c r="J15" s="210"/>
      <c r="K15" s="288"/>
      <c r="L15" s="332"/>
      <c r="M15" s="327" t="s">
        <v>307</v>
      </c>
      <c r="N15" s="333" t="s">
        <v>72</v>
      </c>
      <c r="O15" s="381"/>
      <c r="P15" s="210">
        <f>ROUND(U15*Belarus*(1-C44),2)</f>
        <v>1649.34</v>
      </c>
      <c r="Q15" s="210"/>
      <c r="R15" s="210"/>
      <c r="S15" s="210"/>
      <c r="T15" s="2">
        <v>129546</v>
      </c>
      <c r="U15" s="2">
        <v>50221</v>
      </c>
    </row>
    <row r="16" spans="1:21" s="2" customFormat="1" ht="26.25" customHeight="1" x14ac:dyDescent="0.2">
      <c r="A16" s="210"/>
      <c r="B16" s="201"/>
      <c r="C16" s="330"/>
      <c r="D16" s="273" t="s">
        <v>308</v>
      </c>
      <c r="E16" s="273" t="s">
        <v>309</v>
      </c>
      <c r="F16" s="210">
        <f>ROUND(T16*Belarus*(1-C44),2)</f>
        <v>2740.04</v>
      </c>
      <c r="G16" s="210"/>
      <c r="H16" s="210"/>
      <c r="I16" s="374"/>
      <c r="J16" s="210"/>
      <c r="K16" s="288"/>
      <c r="L16" s="332"/>
      <c r="M16" s="327" t="s">
        <v>310</v>
      </c>
      <c r="N16" s="333" t="s">
        <v>72</v>
      </c>
      <c r="O16" s="381"/>
      <c r="P16" s="210">
        <f>ROUND(U16*Belarus*(1-C44),2)</f>
        <v>1533.01</v>
      </c>
      <c r="Q16" s="210"/>
      <c r="R16" s="210"/>
      <c r="S16" s="210"/>
      <c r="T16" s="2">
        <v>83432</v>
      </c>
      <c r="U16" s="2">
        <v>46679</v>
      </c>
    </row>
    <row r="17" spans="1:21" s="2" customFormat="1" ht="19.5" customHeight="1" x14ac:dyDescent="0.2">
      <c r="A17" s="383"/>
      <c r="B17" s="384"/>
      <c r="C17" s="384"/>
      <c r="D17" s="383"/>
      <c r="E17" s="383"/>
      <c r="F17" s="385"/>
      <c r="G17" s="385"/>
      <c r="H17" s="385"/>
      <c r="I17" s="374"/>
      <c r="J17" s="210"/>
      <c r="K17" s="288"/>
      <c r="L17" s="332"/>
      <c r="M17" s="327" t="s">
        <v>311</v>
      </c>
      <c r="N17" s="333" t="s">
        <v>72</v>
      </c>
      <c r="O17" s="381"/>
      <c r="P17" s="210">
        <f>ROUND(U17*Belarus*(1-C44),2)</f>
        <v>1717.42</v>
      </c>
      <c r="Q17" s="210"/>
      <c r="R17" s="210"/>
      <c r="S17" s="210"/>
      <c r="U17" s="2">
        <v>52294</v>
      </c>
    </row>
    <row r="18" spans="1:21" s="2" customFormat="1" ht="19.5" customHeight="1" x14ac:dyDescent="0.2">
      <c r="A18" s="386"/>
      <c r="B18" s="339"/>
      <c r="C18" s="339"/>
      <c r="D18" s="386"/>
      <c r="E18" s="386"/>
      <c r="F18" s="387"/>
      <c r="G18" s="387"/>
      <c r="H18" s="387"/>
      <c r="I18" s="374"/>
      <c r="J18" s="210"/>
      <c r="K18" s="288"/>
      <c r="L18" s="332"/>
      <c r="M18" s="327" t="s">
        <v>312</v>
      </c>
      <c r="N18" s="333" t="s">
        <v>72</v>
      </c>
      <c r="O18" s="381"/>
      <c r="P18" s="210">
        <f>ROUND(U18*Belarus*(1-C44),2)</f>
        <v>2014.44</v>
      </c>
      <c r="Q18" s="210"/>
      <c r="R18" s="210"/>
      <c r="S18" s="210"/>
      <c r="U18" s="2">
        <v>61338</v>
      </c>
    </row>
    <row r="19" spans="1:21" s="2" customFormat="1" ht="19.5" customHeight="1" x14ac:dyDescent="0.2">
      <c r="A19" s="386"/>
      <c r="B19" s="339"/>
      <c r="C19" s="339"/>
      <c r="D19" s="386"/>
      <c r="E19" s="386"/>
      <c r="F19" s="387"/>
      <c r="G19" s="387"/>
      <c r="H19" s="387"/>
      <c r="I19" s="374"/>
      <c r="J19" s="210"/>
      <c r="K19" s="235"/>
      <c r="L19" s="336"/>
      <c r="M19" s="327" t="s">
        <v>313</v>
      </c>
      <c r="N19" s="333" t="s">
        <v>72</v>
      </c>
      <c r="O19" s="381"/>
      <c r="P19" s="210">
        <f>ROUND(U19*Belarus*(1-C44),2)</f>
        <v>2367.65</v>
      </c>
      <c r="Q19" s="210"/>
      <c r="R19" s="210"/>
      <c r="S19" s="210"/>
      <c r="U19" s="2">
        <v>72093</v>
      </c>
    </row>
    <row r="20" spans="1:21" ht="12.75" customHeight="1" x14ac:dyDescent="0.2">
      <c r="A20" s="386"/>
      <c r="B20" s="339"/>
      <c r="C20" s="339"/>
      <c r="D20" s="386"/>
      <c r="E20" s="386"/>
      <c r="F20" s="387"/>
      <c r="G20" s="387"/>
      <c r="H20" s="387"/>
      <c r="I20" s="374"/>
      <c r="J20" s="386"/>
      <c r="K20" s="339"/>
      <c r="L20" s="338"/>
      <c r="M20" s="338"/>
      <c r="N20" s="338"/>
      <c r="O20" s="338"/>
      <c r="P20" s="388"/>
      <c r="Q20" s="388"/>
      <c r="R20" s="2"/>
      <c r="S20" s="2"/>
    </row>
    <row r="21" spans="1:21" ht="31.5" customHeight="1" x14ac:dyDescent="0.2">
      <c r="A21" s="389" t="s">
        <v>281</v>
      </c>
      <c r="B21" s="390" t="s">
        <v>4</v>
      </c>
      <c r="C21" s="391"/>
      <c r="D21" s="392" t="s">
        <v>314</v>
      </c>
      <c r="E21" s="389" t="s">
        <v>6</v>
      </c>
      <c r="F21" s="322" t="s">
        <v>283</v>
      </c>
      <c r="G21" s="323"/>
      <c r="H21" s="340"/>
      <c r="I21" s="374"/>
      <c r="J21" s="326" t="s">
        <v>281</v>
      </c>
      <c r="K21" s="322" t="s">
        <v>4</v>
      </c>
      <c r="L21" s="340"/>
      <c r="M21" s="393" t="s">
        <v>314</v>
      </c>
      <c r="N21" s="393" t="s">
        <v>6</v>
      </c>
      <c r="O21" s="393" t="s">
        <v>315</v>
      </c>
      <c r="P21" s="322" t="s">
        <v>316</v>
      </c>
      <c r="Q21" s="340"/>
      <c r="R21" s="319" t="s">
        <v>283</v>
      </c>
      <c r="S21" s="319"/>
      <c r="T21" s="369" t="s">
        <v>224</v>
      </c>
      <c r="U21" s="369" t="s">
        <v>317</v>
      </c>
    </row>
    <row r="22" spans="1:21" ht="34.5" customHeight="1" x14ac:dyDescent="0.2">
      <c r="A22" s="232"/>
      <c r="B22" s="259" t="s">
        <v>318</v>
      </c>
      <c r="C22" s="246"/>
      <c r="D22" s="287" t="s">
        <v>319</v>
      </c>
      <c r="E22" s="287" t="s">
        <v>320</v>
      </c>
      <c r="F22" s="394">
        <f>ROUND(T22*Belarus*(1-C44),2)</f>
        <v>1047.19</v>
      </c>
      <c r="G22" s="395"/>
      <c r="H22" s="396"/>
      <c r="I22" s="374"/>
      <c r="J22" s="232"/>
      <c r="K22" s="259" t="s">
        <v>321</v>
      </c>
      <c r="L22" s="246"/>
      <c r="M22" s="274" t="s">
        <v>322</v>
      </c>
      <c r="N22" s="214" t="s">
        <v>323</v>
      </c>
      <c r="O22" s="397" t="s">
        <v>324</v>
      </c>
      <c r="P22" s="398" t="s">
        <v>325</v>
      </c>
      <c r="Q22" s="399"/>
      <c r="R22" s="394">
        <f>ROUND(U22*Belarus*(1-C44),2)</f>
        <v>532.72</v>
      </c>
      <c r="S22" s="396"/>
      <c r="T22" s="61">
        <v>31886</v>
      </c>
      <c r="U22" s="61">
        <v>16221</v>
      </c>
    </row>
    <row r="23" spans="1:21" ht="34.5" customHeight="1" x14ac:dyDescent="0.2">
      <c r="A23" s="263"/>
      <c r="B23" s="270"/>
      <c r="C23" s="271"/>
      <c r="D23" s="289"/>
      <c r="E23" s="289"/>
      <c r="F23" s="400"/>
      <c r="G23" s="385"/>
      <c r="H23" s="401"/>
      <c r="I23" s="374"/>
      <c r="J23" s="263"/>
      <c r="K23" s="270"/>
      <c r="L23" s="271"/>
      <c r="M23" s="274" t="s">
        <v>326</v>
      </c>
      <c r="N23" s="290"/>
      <c r="O23" s="397" t="s">
        <v>327</v>
      </c>
      <c r="P23" s="402"/>
      <c r="Q23" s="403"/>
      <c r="R23" s="394">
        <f>ROUND(U23*Belarus*(1-C44),2)</f>
        <v>550.85</v>
      </c>
      <c r="S23" s="396"/>
      <c r="T23" s="61">
        <v>32791</v>
      </c>
      <c r="U23" s="61">
        <v>16773</v>
      </c>
    </row>
    <row r="24" spans="1:21" ht="38.25" customHeight="1" x14ac:dyDescent="0.2">
      <c r="A24" s="234"/>
      <c r="B24" s="261"/>
      <c r="C24" s="248"/>
      <c r="D24" s="382"/>
      <c r="E24" s="289"/>
      <c r="F24" s="404"/>
      <c r="G24" s="405"/>
      <c r="H24" s="406"/>
      <c r="I24" s="374"/>
      <c r="J24" s="234"/>
      <c r="K24" s="270"/>
      <c r="L24" s="271"/>
      <c r="M24" s="274" t="s">
        <v>328</v>
      </c>
      <c r="N24" s="407"/>
      <c r="O24" s="397" t="s">
        <v>327</v>
      </c>
      <c r="P24" s="408"/>
      <c r="Q24" s="409"/>
      <c r="R24" s="394">
        <f>ROUND(U24*Belarus*(1-C44),2)</f>
        <v>581.42999999999995</v>
      </c>
      <c r="S24" s="396"/>
      <c r="T24" s="61">
        <v>66819</v>
      </c>
      <c r="U24" s="61">
        <v>17704</v>
      </c>
    </row>
    <row r="25" spans="1:21" ht="31.5" customHeight="1" x14ac:dyDescent="0.2">
      <c r="A25" s="232"/>
      <c r="B25" s="259" t="s">
        <v>329</v>
      </c>
      <c r="C25" s="246"/>
      <c r="D25" s="287" t="s">
        <v>330</v>
      </c>
      <c r="E25" s="289"/>
      <c r="F25" s="394">
        <f>ROUND(T23*Belarus*(1-C44),2)</f>
        <v>1076.9100000000001</v>
      </c>
      <c r="G25" s="395"/>
      <c r="H25" s="396"/>
      <c r="I25" s="374"/>
      <c r="J25" s="232"/>
      <c r="K25" s="201" t="s">
        <v>331</v>
      </c>
      <c r="L25" s="201"/>
      <c r="M25" s="274" t="s">
        <v>332</v>
      </c>
      <c r="N25" s="214" t="s">
        <v>323</v>
      </c>
      <c r="O25" s="397" t="s">
        <v>333</v>
      </c>
      <c r="P25" s="398" t="s">
        <v>325</v>
      </c>
      <c r="Q25" s="399"/>
      <c r="R25" s="394">
        <f>ROUND(U25*Belarus*(1-C44),2)</f>
        <v>1046.1400000000001</v>
      </c>
      <c r="S25" s="396"/>
      <c r="T25" s="61">
        <v>71482</v>
      </c>
      <c r="U25" s="61">
        <v>31854</v>
      </c>
    </row>
    <row r="26" spans="1:21" ht="34.5" customHeight="1" x14ac:dyDescent="0.2">
      <c r="A26" s="234"/>
      <c r="B26" s="261"/>
      <c r="C26" s="248"/>
      <c r="D26" s="382"/>
      <c r="E26" s="382"/>
      <c r="F26" s="404"/>
      <c r="G26" s="405"/>
      <c r="H26" s="406"/>
      <c r="I26" s="374"/>
      <c r="J26" s="234"/>
      <c r="K26" s="201"/>
      <c r="L26" s="201"/>
      <c r="M26" s="274" t="s">
        <v>334</v>
      </c>
      <c r="N26" s="407"/>
      <c r="O26" s="397" t="s">
        <v>327</v>
      </c>
      <c r="P26" s="408"/>
      <c r="Q26" s="409"/>
      <c r="R26" s="378">
        <f>ROUND(U26*Belarus*(1-C44),2)</f>
        <v>1085.51</v>
      </c>
      <c r="S26" s="380"/>
      <c r="U26" s="61">
        <v>33053</v>
      </c>
    </row>
    <row r="27" spans="1:21" ht="63" customHeight="1" x14ac:dyDescent="0.2">
      <c r="A27" s="410"/>
      <c r="B27" s="259" t="s">
        <v>335</v>
      </c>
      <c r="C27" s="246"/>
      <c r="D27" s="411" t="s">
        <v>336</v>
      </c>
      <c r="E27" s="287" t="s">
        <v>320</v>
      </c>
      <c r="F27" s="394">
        <f>ROUND(T24*Belarus*(1-C44),2)</f>
        <v>2194.44</v>
      </c>
      <c r="G27" s="395"/>
      <c r="H27" s="396"/>
      <c r="I27" s="374"/>
      <c r="J27" s="347" t="s">
        <v>337</v>
      </c>
      <c r="K27" s="68" t="s">
        <v>338</v>
      </c>
      <c r="L27" s="68"/>
      <c r="M27" s="68"/>
      <c r="N27" s="68"/>
      <c r="O27" s="68"/>
      <c r="P27" s="68"/>
      <c r="Q27" s="68"/>
      <c r="R27" s="68"/>
      <c r="S27" s="68"/>
    </row>
    <row r="28" spans="1:21" ht="55.5" customHeight="1" x14ac:dyDescent="0.2">
      <c r="A28" s="230"/>
      <c r="B28" s="412" t="s">
        <v>339</v>
      </c>
      <c r="C28" s="413"/>
      <c r="D28" s="273" t="s">
        <v>336</v>
      </c>
      <c r="E28" s="382"/>
      <c r="F28" s="378">
        <f>ROUND(T25*Belarus*(1-C44),2)</f>
        <v>2347.58</v>
      </c>
      <c r="G28" s="379"/>
      <c r="H28" s="380"/>
      <c r="I28" s="374"/>
      <c r="J28" s="414" t="s">
        <v>340</v>
      </c>
      <c r="K28" s="349" t="s">
        <v>341</v>
      </c>
      <c r="L28" s="349"/>
      <c r="M28" s="349"/>
      <c r="N28" s="349"/>
      <c r="O28" s="349"/>
      <c r="P28" s="349"/>
      <c r="Q28" s="349"/>
      <c r="R28" s="349"/>
      <c r="S28" s="349"/>
    </row>
    <row r="29" spans="1:21" ht="28.5" customHeight="1" x14ac:dyDescent="0.2">
      <c r="A29" s="386"/>
      <c r="B29" s="339"/>
      <c r="C29" s="339"/>
      <c r="D29" s="386"/>
      <c r="E29" s="386"/>
      <c r="F29" s="387"/>
      <c r="G29" s="387"/>
      <c r="H29" s="387"/>
      <c r="I29" s="374"/>
      <c r="J29" s="386"/>
      <c r="K29" s="339"/>
      <c r="L29" s="338"/>
      <c r="M29" s="338"/>
      <c r="N29" s="338"/>
      <c r="O29" s="338"/>
      <c r="P29" s="388"/>
      <c r="Q29" s="388"/>
      <c r="R29" s="2"/>
      <c r="S29" s="2"/>
    </row>
    <row r="30" spans="1:21" ht="24" customHeight="1" x14ac:dyDescent="0.2">
      <c r="A30" s="326" t="s">
        <v>281</v>
      </c>
      <c r="B30" s="347" t="s">
        <v>4</v>
      </c>
      <c r="C30" s="320" t="s">
        <v>342</v>
      </c>
      <c r="D30" s="320"/>
      <c r="E30" s="326" t="s">
        <v>6</v>
      </c>
      <c r="F30" s="322" t="s">
        <v>283</v>
      </c>
      <c r="G30" s="323"/>
      <c r="H30" s="340"/>
      <c r="I30" s="374"/>
      <c r="J30" s="211" t="s">
        <v>343</v>
      </c>
      <c r="K30" s="210"/>
      <c r="L30" s="210"/>
      <c r="M30" s="210"/>
      <c r="N30" s="210"/>
      <c r="O30" s="211"/>
      <c r="P30" s="211"/>
      <c r="Q30" s="211"/>
      <c r="R30" s="319" t="s">
        <v>283</v>
      </c>
      <c r="S30" s="319"/>
      <c r="T30" s="61" t="s">
        <v>344</v>
      </c>
      <c r="U30" s="61" t="s">
        <v>345</v>
      </c>
    </row>
    <row r="31" spans="1:21" ht="39" customHeight="1" x14ac:dyDescent="0.2">
      <c r="A31" s="362"/>
      <c r="B31" s="213" t="s">
        <v>346</v>
      </c>
      <c r="C31" s="203" t="s">
        <v>347</v>
      </c>
      <c r="D31" s="205"/>
      <c r="E31" s="287" t="s">
        <v>348</v>
      </c>
      <c r="F31" s="394">
        <f>ROUND(T31*Belarus*(1-C44),2)</f>
        <v>55.73</v>
      </c>
      <c r="G31" s="395"/>
      <c r="H31" s="396"/>
      <c r="I31" s="374"/>
      <c r="J31" s="68" t="s">
        <v>349</v>
      </c>
      <c r="K31" s="68"/>
      <c r="L31" s="68"/>
      <c r="M31" s="68"/>
      <c r="N31" s="68"/>
      <c r="O31" s="68"/>
      <c r="P31" s="68"/>
      <c r="Q31" s="68"/>
      <c r="R31" s="210">
        <f>ROUND(U31*Belarus*(1-C44),2)</f>
        <v>125.36</v>
      </c>
      <c r="S31" s="210"/>
      <c r="T31" s="61">
        <v>1697</v>
      </c>
      <c r="U31" s="61">
        <v>3817</v>
      </c>
    </row>
    <row r="32" spans="1:21" ht="48.75" customHeight="1" x14ac:dyDescent="0.2">
      <c r="A32" s="415"/>
      <c r="B32" s="235"/>
      <c r="C32" s="215"/>
      <c r="D32" s="217"/>
      <c r="E32" s="382"/>
      <c r="F32" s="404"/>
      <c r="G32" s="405"/>
      <c r="H32" s="406"/>
      <c r="I32" s="374"/>
      <c r="J32" s="68" t="s">
        <v>350</v>
      </c>
      <c r="K32" s="68"/>
      <c r="L32" s="68"/>
      <c r="M32" s="68"/>
      <c r="N32" s="68"/>
      <c r="O32" s="68"/>
      <c r="P32" s="68"/>
      <c r="Q32" s="68"/>
      <c r="R32" s="210">
        <f>ROUND(U32*Belarus*(1-C44),2)</f>
        <v>125.36</v>
      </c>
      <c r="S32" s="210"/>
      <c r="U32" s="61">
        <v>3817</v>
      </c>
    </row>
    <row r="33" spans="1:21" ht="34.5" customHeight="1" x14ac:dyDescent="0.2">
      <c r="A33" s="416" t="s">
        <v>351</v>
      </c>
      <c r="B33" s="417"/>
      <c r="C33" s="417"/>
      <c r="D33" s="417"/>
      <c r="E33" s="417"/>
      <c r="F33" s="417"/>
      <c r="G33" s="417"/>
      <c r="H33" s="418"/>
      <c r="I33" s="374"/>
      <c r="J33" s="68" t="s">
        <v>352</v>
      </c>
      <c r="K33" s="68"/>
      <c r="L33" s="68"/>
      <c r="M33" s="68"/>
      <c r="N33" s="68"/>
      <c r="O33" s="68"/>
      <c r="P33" s="68"/>
      <c r="Q33" s="68"/>
      <c r="R33" s="210">
        <f>ROUND(U33*Belarus*(1-C44),2)</f>
        <v>55.34</v>
      </c>
      <c r="S33" s="210"/>
      <c r="U33" s="61">
        <v>1685</v>
      </c>
    </row>
    <row r="34" spans="1:21" ht="42" customHeight="1" x14ac:dyDescent="0.2">
      <c r="A34" s="415"/>
      <c r="B34" s="201" t="s">
        <v>353</v>
      </c>
      <c r="C34" s="349" t="s">
        <v>354</v>
      </c>
      <c r="D34" s="165"/>
      <c r="E34" s="330" t="s">
        <v>348</v>
      </c>
      <c r="F34" s="210">
        <f>ROUND(T34*Belarus*(1-C44),2)</f>
        <v>17.54</v>
      </c>
      <c r="G34" s="210"/>
      <c r="H34" s="210"/>
      <c r="I34" s="374"/>
      <c r="J34" s="68" t="s">
        <v>355</v>
      </c>
      <c r="K34" s="68"/>
      <c r="L34" s="68"/>
      <c r="M34" s="68"/>
      <c r="N34" s="68"/>
      <c r="O34" s="68"/>
      <c r="P34" s="68"/>
      <c r="Q34" s="68"/>
      <c r="R34" s="210">
        <f>ROUND(U34*Belarus*(1-C44),2)</f>
        <v>179.05</v>
      </c>
      <c r="S34" s="210"/>
      <c r="T34" s="61">
        <v>534</v>
      </c>
      <c r="U34" s="61">
        <v>5452</v>
      </c>
    </row>
    <row r="35" spans="1:21" ht="41.25" customHeight="1" x14ac:dyDescent="0.2">
      <c r="A35" s="359"/>
      <c r="B35" s="201"/>
      <c r="C35" s="165"/>
      <c r="D35" s="165"/>
      <c r="E35" s="330"/>
      <c r="F35" s="210"/>
      <c r="G35" s="210"/>
      <c r="H35" s="210"/>
      <c r="I35" s="374"/>
      <c r="J35" s="68" t="s">
        <v>274</v>
      </c>
      <c r="K35" s="68"/>
      <c r="L35" s="68"/>
      <c r="M35" s="68"/>
      <c r="N35" s="68"/>
      <c r="O35" s="68"/>
      <c r="P35" s="68"/>
      <c r="Q35" s="68"/>
      <c r="R35" s="210">
        <f>ROUND(U35*Belarus*(1-C44),2)</f>
        <v>87.52</v>
      </c>
      <c r="S35" s="210"/>
      <c r="T35" s="61">
        <v>1369</v>
      </c>
      <c r="U35" s="61">
        <v>2665</v>
      </c>
    </row>
    <row r="36" spans="1:21" ht="30" customHeight="1" x14ac:dyDescent="0.2">
      <c r="A36" s="362"/>
      <c r="B36" s="213" t="s">
        <v>356</v>
      </c>
      <c r="C36" s="203" t="s">
        <v>357</v>
      </c>
      <c r="D36" s="205"/>
      <c r="E36" s="287" t="s">
        <v>358</v>
      </c>
      <c r="F36" s="394">
        <f>ROUND(T35*Belarus*(1-C44),2)</f>
        <v>44.96</v>
      </c>
      <c r="G36" s="395"/>
      <c r="H36" s="396"/>
      <c r="I36" s="374"/>
      <c r="J36" s="419"/>
      <c r="K36" s="419"/>
      <c r="L36" s="419"/>
      <c r="M36" s="419"/>
      <c r="N36" s="419"/>
      <c r="O36" s="419"/>
      <c r="P36" s="419"/>
      <c r="Q36" s="419"/>
      <c r="R36" s="387"/>
      <c r="S36" s="387"/>
    </row>
    <row r="37" spans="1:21" ht="28.5" customHeight="1" x14ac:dyDescent="0.2">
      <c r="A37" s="415"/>
      <c r="B37" s="235"/>
      <c r="C37" s="215"/>
      <c r="D37" s="217"/>
      <c r="E37" s="382"/>
      <c r="F37" s="404"/>
      <c r="G37" s="405"/>
      <c r="H37" s="406"/>
      <c r="I37" s="374"/>
      <c r="Q37" s="419"/>
      <c r="R37" s="419"/>
      <c r="S37" s="419"/>
    </row>
    <row r="38" spans="1:21" ht="36" customHeight="1" x14ac:dyDescent="0.2">
      <c r="A38" s="208" t="s">
        <v>359</v>
      </c>
      <c r="B38" s="420"/>
      <c r="C38" s="420"/>
      <c r="D38" s="420"/>
      <c r="E38" s="420"/>
      <c r="F38" s="420"/>
      <c r="G38" s="420"/>
      <c r="H38" s="420"/>
      <c r="I38" s="374"/>
      <c r="Q38" s="419"/>
      <c r="R38" s="419"/>
      <c r="S38" s="419"/>
    </row>
    <row r="39" spans="1:21" ht="37.5" customHeight="1" x14ac:dyDescent="0.2">
      <c r="A39" s="208" t="s">
        <v>360</v>
      </c>
      <c r="B39" s="420"/>
      <c r="C39" s="420"/>
      <c r="D39" s="420"/>
      <c r="E39" s="420"/>
      <c r="F39" s="420"/>
      <c r="G39" s="420"/>
      <c r="H39" s="420"/>
      <c r="I39" s="2"/>
      <c r="Q39" s="2"/>
      <c r="R39" s="2"/>
      <c r="S39" s="2"/>
    </row>
    <row r="40" spans="1:21" ht="34.5" customHeight="1" x14ac:dyDescent="0.2">
      <c r="A40" s="420" t="s">
        <v>361</v>
      </c>
      <c r="B40" s="420"/>
      <c r="C40" s="420"/>
      <c r="D40" s="420"/>
      <c r="E40" s="420"/>
      <c r="F40" s="420"/>
      <c r="G40" s="420"/>
      <c r="H40" s="420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21" ht="29.25" hidden="1" customHeight="1" x14ac:dyDescent="0.2">
      <c r="A41" s="166"/>
      <c r="B41" s="166"/>
      <c r="C41" s="166"/>
      <c r="D41" s="166"/>
      <c r="E41" s="166"/>
      <c r="F41" s="166"/>
      <c r="G41" s="166"/>
      <c r="H41" s="166"/>
      <c r="I41" s="2"/>
    </row>
    <row r="42" spans="1:21" ht="28.5" hidden="1" customHeight="1" x14ac:dyDescent="0.2">
      <c r="A42" s="166"/>
      <c r="B42" s="166"/>
      <c r="C42" s="166"/>
      <c r="D42" s="166"/>
      <c r="E42" s="166"/>
      <c r="F42" s="166"/>
      <c r="G42" s="166"/>
      <c r="H42" s="166"/>
      <c r="I42" s="2"/>
    </row>
    <row r="43" spans="1:21" ht="28.5" hidden="1" customHeight="1" x14ac:dyDescent="0.2">
      <c r="A43" s="2"/>
      <c r="B43" s="2"/>
      <c r="C43" s="2"/>
      <c r="D43" s="2"/>
      <c r="E43" s="2"/>
      <c r="F43" s="2"/>
      <c r="G43" s="2"/>
      <c r="H43" s="2"/>
      <c r="I43" s="2"/>
    </row>
    <row r="44" spans="1:21" ht="28.5" hidden="1" customHeight="1" x14ac:dyDescent="0.2">
      <c r="A44" s="69" t="s">
        <v>60</v>
      </c>
      <c r="B44" s="69"/>
      <c r="C44" s="70">
        <v>0.12</v>
      </c>
      <c r="D44" s="2"/>
      <c r="E44" s="2"/>
      <c r="F44" s="2"/>
      <c r="G44" s="2"/>
      <c r="H44" s="2"/>
      <c r="I44" s="2"/>
    </row>
    <row r="45" spans="1:21" ht="28.5" hidden="1" customHeight="1" x14ac:dyDescent="0.2">
      <c r="A45" s="69"/>
      <c r="B45" s="69"/>
      <c r="C45" s="72"/>
      <c r="D45" s="2"/>
      <c r="E45" s="2"/>
      <c r="F45" s="2"/>
      <c r="G45" s="2"/>
      <c r="H45" s="2"/>
      <c r="I45" s="2"/>
    </row>
    <row r="46" spans="1:21" hidden="1" x14ac:dyDescent="0.2">
      <c r="I46" s="2"/>
    </row>
    <row r="47" spans="1:21" ht="31.5" hidden="1" customHeight="1" x14ac:dyDescent="0.2">
      <c r="A47" s="179" t="s">
        <v>61</v>
      </c>
      <c r="I47" s="2"/>
    </row>
    <row r="48" spans="1:21" x14ac:dyDescent="0.2">
      <c r="I48" s="2"/>
    </row>
    <row r="49" spans="9:9" ht="32.25" customHeight="1" x14ac:dyDescent="0.2">
      <c r="I49" s="2"/>
    </row>
    <row r="50" spans="9:9" x14ac:dyDescent="0.2">
      <c r="I50" s="2"/>
    </row>
    <row r="51" spans="9:9" x14ac:dyDescent="0.2">
      <c r="I51" s="2"/>
    </row>
    <row r="52" spans="9:9" x14ac:dyDescent="0.2">
      <c r="I52" s="2"/>
    </row>
    <row r="95" spans="10:10" x14ac:dyDescent="0.2">
      <c r="J95" s="171"/>
    </row>
    <row r="97" spans="1:9" x14ac:dyDescent="0.2">
      <c r="A97" s="180"/>
      <c r="B97" s="421"/>
      <c r="C97" s="171"/>
      <c r="D97" s="171"/>
      <c r="E97" s="171"/>
      <c r="F97" s="171"/>
      <c r="G97" s="171"/>
      <c r="H97" s="171"/>
    </row>
    <row r="104" spans="1:9" ht="60" customHeight="1" x14ac:dyDescent="0.2">
      <c r="I104" s="171"/>
    </row>
  </sheetData>
  <sheetProtection selectLockedCells="1" selectUnlockedCells="1"/>
  <mergeCells count="133">
    <mergeCell ref="A38:H38"/>
    <mergeCell ref="A39:H39"/>
    <mergeCell ref="A40:H40"/>
    <mergeCell ref="A44:B45"/>
    <mergeCell ref="C44:C45"/>
    <mergeCell ref="R34:S34"/>
    <mergeCell ref="J35:Q35"/>
    <mergeCell ref="R35:S35"/>
    <mergeCell ref="A36:A37"/>
    <mergeCell ref="B36:B37"/>
    <mergeCell ref="C36:D37"/>
    <mergeCell ref="E36:E37"/>
    <mergeCell ref="F36:H37"/>
    <mergeCell ref="A34:A35"/>
    <mergeCell ref="B34:B35"/>
    <mergeCell ref="C34:D35"/>
    <mergeCell ref="E34:E35"/>
    <mergeCell ref="F34:H35"/>
    <mergeCell ref="J34:Q34"/>
    <mergeCell ref="R31:S31"/>
    <mergeCell ref="J32:Q32"/>
    <mergeCell ref="R32:S32"/>
    <mergeCell ref="A33:H33"/>
    <mergeCell ref="J33:Q33"/>
    <mergeCell ref="R33:S33"/>
    <mergeCell ref="C30:D30"/>
    <mergeCell ref="F30:H30"/>
    <mergeCell ref="J30:Q30"/>
    <mergeCell ref="R30:S30"/>
    <mergeCell ref="A31:A32"/>
    <mergeCell ref="B31:B32"/>
    <mergeCell ref="C31:D32"/>
    <mergeCell ref="E31:E32"/>
    <mergeCell ref="F31:H32"/>
    <mergeCell ref="J31:Q31"/>
    <mergeCell ref="B27:C27"/>
    <mergeCell ref="E27:E28"/>
    <mergeCell ref="F27:H27"/>
    <mergeCell ref="K27:S27"/>
    <mergeCell ref="B28:C28"/>
    <mergeCell ref="F28:H28"/>
    <mergeCell ref="K28:S28"/>
    <mergeCell ref="J25:J26"/>
    <mergeCell ref="K25:L26"/>
    <mergeCell ref="N25:N26"/>
    <mergeCell ref="P25:Q26"/>
    <mergeCell ref="R25:S25"/>
    <mergeCell ref="R26:S26"/>
    <mergeCell ref="K22:L24"/>
    <mergeCell ref="N22:N24"/>
    <mergeCell ref="P22:Q24"/>
    <mergeCell ref="R22:S22"/>
    <mergeCell ref="R23:S23"/>
    <mergeCell ref="R24:S24"/>
    <mergeCell ref="A22:A24"/>
    <mergeCell ref="B22:C24"/>
    <mergeCell ref="D22:D24"/>
    <mergeCell ref="E22:E26"/>
    <mergeCell ref="F22:H24"/>
    <mergeCell ref="J22:J24"/>
    <mergeCell ref="A25:A26"/>
    <mergeCell ref="B25:C26"/>
    <mergeCell ref="D25:D26"/>
    <mergeCell ref="F25:H26"/>
    <mergeCell ref="N18:O18"/>
    <mergeCell ref="P18:S18"/>
    <mergeCell ref="N19:O19"/>
    <mergeCell ref="P19:S19"/>
    <mergeCell ref="B21:C21"/>
    <mergeCell ref="F21:H21"/>
    <mergeCell ref="K21:L21"/>
    <mergeCell ref="P21:Q21"/>
    <mergeCell ref="R21:S21"/>
    <mergeCell ref="F16:H16"/>
    <mergeCell ref="N16:O16"/>
    <mergeCell ref="P16:S16"/>
    <mergeCell ref="F17:H17"/>
    <mergeCell ref="N17:O17"/>
    <mergeCell ref="P17:S17"/>
    <mergeCell ref="A13:A16"/>
    <mergeCell ref="B13:B16"/>
    <mergeCell ref="C13:C16"/>
    <mergeCell ref="F13:H13"/>
    <mergeCell ref="N13:O13"/>
    <mergeCell ref="P13:S13"/>
    <mergeCell ref="F14:H14"/>
    <mergeCell ref="N14:O14"/>
    <mergeCell ref="P14:S14"/>
    <mergeCell ref="F15:H15"/>
    <mergeCell ref="N11:O11"/>
    <mergeCell ref="P11:S11"/>
    <mergeCell ref="F12:H12"/>
    <mergeCell ref="J12:J19"/>
    <mergeCell ref="K12:K19"/>
    <mergeCell ref="L12:L19"/>
    <mergeCell ref="N12:O12"/>
    <mergeCell ref="P12:S12"/>
    <mergeCell ref="N15:O15"/>
    <mergeCell ref="P15:S15"/>
    <mergeCell ref="L8:L11"/>
    <mergeCell ref="N8:O8"/>
    <mergeCell ref="P8:S8"/>
    <mergeCell ref="F9:H9"/>
    <mergeCell ref="N9:O9"/>
    <mergeCell ref="P9:S9"/>
    <mergeCell ref="F10:H10"/>
    <mergeCell ref="N10:O10"/>
    <mergeCell ref="P10:S10"/>
    <mergeCell ref="F11:H11"/>
    <mergeCell ref="A8:A12"/>
    <mergeCell ref="B8:B12"/>
    <mergeCell ref="C8:C11"/>
    <mergeCell ref="F8:H8"/>
    <mergeCell ref="J8:J11"/>
    <mergeCell ref="K8:K11"/>
    <mergeCell ref="J6:J7"/>
    <mergeCell ref="K6:K7"/>
    <mergeCell ref="L6:L7"/>
    <mergeCell ref="M6:M7"/>
    <mergeCell ref="N6:O7"/>
    <mergeCell ref="P6:S7"/>
    <mergeCell ref="A6:A7"/>
    <mergeCell ref="B6:B7"/>
    <mergeCell ref="C6:C7"/>
    <mergeCell ref="D6:D7"/>
    <mergeCell ref="E6:E7"/>
    <mergeCell ref="F6:H7"/>
    <mergeCell ref="A1:D1"/>
    <mergeCell ref="A2:L2"/>
    <mergeCell ref="R2:S2"/>
    <mergeCell ref="A3:S3"/>
    <mergeCell ref="A4:S4"/>
    <mergeCell ref="R5:S5"/>
  </mergeCells>
  <printOptions horizontalCentered="1"/>
  <pageMargins left="0" right="0" top="0.47244094488188981" bottom="0" header="0" footer="0"/>
  <pageSetup paperSize="9" scale="45" firstPageNumber="0" orientation="landscape" horizontalDpi="300" verticalDpi="300" r:id="rId1"/>
  <headerFooter scaleWithDoc="0"/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66563-815E-41D2-ABD3-19000F872D2A}">
  <sheetPr>
    <tabColor indexed="50"/>
    <pageSetUpPr fitToPage="1"/>
  </sheetPr>
  <dimension ref="A1:AG97"/>
  <sheetViews>
    <sheetView zoomScale="75" zoomScaleNormal="75" zoomScaleSheetLayoutView="25" workbookViewId="0">
      <selection activeCell="A2" sqref="A2:R2"/>
    </sheetView>
  </sheetViews>
  <sheetFormatPr defaultRowHeight="12.75" x14ac:dyDescent="0.2"/>
  <cols>
    <col min="1" max="1" width="16.5703125" style="61" customWidth="1"/>
    <col min="2" max="2" width="18.28515625" style="61" customWidth="1"/>
    <col min="3" max="3" width="18" style="61" customWidth="1"/>
    <col min="4" max="5" width="7.42578125" style="61" customWidth="1"/>
    <col min="6" max="11" width="5" style="61" customWidth="1"/>
    <col min="12" max="12" width="10.7109375" style="422" customWidth="1"/>
    <col min="13" max="13" width="10.7109375" style="422" hidden="1" customWidth="1"/>
    <col min="14" max="14" width="1.85546875" style="61" customWidth="1"/>
    <col min="15" max="15" width="24.42578125" style="61" customWidth="1"/>
    <col min="16" max="16" width="14.42578125" style="61" customWidth="1"/>
    <col min="17" max="17" width="19.5703125" style="61" customWidth="1"/>
    <col min="18" max="18" width="9" style="61" customWidth="1"/>
    <col min="19" max="19" width="8.85546875" style="61" customWidth="1"/>
    <col min="20" max="20" width="15.42578125" style="61" customWidth="1"/>
    <col min="21" max="23" width="4.7109375" style="61" customWidth="1"/>
    <col min="24" max="25" width="5.5703125" style="61" customWidth="1"/>
    <col min="26" max="26" width="12.7109375" style="61" customWidth="1"/>
    <col min="27" max="27" width="9.140625" style="61" hidden="1" customWidth="1"/>
    <col min="28" max="16384" width="9.140625" style="61"/>
  </cols>
  <sheetData>
    <row r="1" spans="1:27" x14ac:dyDescent="0.2">
      <c r="A1" s="183"/>
      <c r="B1" s="183"/>
      <c r="C1" s="183"/>
      <c r="D1" s="183"/>
      <c r="E1" s="2"/>
      <c r="F1" s="2"/>
      <c r="G1" s="2"/>
      <c r="H1" s="2"/>
    </row>
    <row r="2" spans="1:27" ht="18.75" thickBot="1" x14ac:dyDescent="0.25">
      <c r="A2" s="74" t="s">
        <v>362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184"/>
      <c r="T2" s="184"/>
      <c r="U2" s="184"/>
      <c r="V2" s="184"/>
      <c r="W2" s="184"/>
      <c r="X2" s="184"/>
      <c r="Y2" s="76" t="s">
        <v>1</v>
      </c>
      <c r="Z2" s="423">
        <v>44435</v>
      </c>
    </row>
    <row r="3" spans="1:27" s="496" customFormat="1" ht="33.75" customHeight="1" x14ac:dyDescent="0.2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497"/>
      <c r="Y3" s="497"/>
      <c r="Z3" s="497"/>
    </row>
    <row r="4" spans="1:27" s="496" customFormat="1" ht="15.75" customHeight="1" x14ac:dyDescent="0.2">
      <c r="A4" s="501"/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502"/>
      <c r="X4" s="502"/>
      <c r="Y4" s="502"/>
      <c r="Z4" s="502"/>
    </row>
    <row r="5" spans="1:27" ht="15.75" customHeight="1" x14ac:dyDescent="0.2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424" t="s">
        <v>2</v>
      </c>
      <c r="V5" s="424"/>
      <c r="W5" s="424"/>
      <c r="X5" s="424"/>
      <c r="Y5" s="424"/>
      <c r="Z5" s="425">
        <v>44435</v>
      </c>
    </row>
    <row r="6" spans="1:27" ht="14.25" customHeight="1" x14ac:dyDescent="0.2">
      <c r="A6" s="426" t="s">
        <v>4</v>
      </c>
      <c r="B6" s="426" t="s">
        <v>3</v>
      </c>
      <c r="C6" s="426" t="s">
        <v>363</v>
      </c>
      <c r="D6" s="426" t="s">
        <v>364</v>
      </c>
      <c r="E6" s="427"/>
      <c r="F6" s="426" t="s">
        <v>365</v>
      </c>
      <c r="G6" s="426"/>
      <c r="H6" s="426"/>
      <c r="I6" s="426"/>
      <c r="J6" s="426"/>
      <c r="K6" s="426"/>
      <c r="L6" s="428" t="s">
        <v>47</v>
      </c>
      <c r="M6" s="429" t="s">
        <v>47</v>
      </c>
      <c r="O6" s="426" t="s">
        <v>4</v>
      </c>
      <c r="P6" s="426" t="s">
        <v>3</v>
      </c>
      <c r="Q6" s="426" t="s">
        <v>363</v>
      </c>
      <c r="R6" s="426" t="s">
        <v>364</v>
      </c>
      <c r="S6" s="427"/>
      <c r="T6" s="427"/>
      <c r="U6" s="426" t="s">
        <v>365</v>
      </c>
      <c r="V6" s="426"/>
      <c r="W6" s="426"/>
      <c r="X6" s="426"/>
      <c r="Y6" s="426"/>
      <c r="Z6" s="428" t="s">
        <v>47</v>
      </c>
      <c r="AA6" s="429" t="s">
        <v>47</v>
      </c>
    </row>
    <row r="7" spans="1:27" ht="12.75" customHeight="1" x14ac:dyDescent="0.2">
      <c r="A7" s="426"/>
      <c r="B7" s="426"/>
      <c r="C7" s="426"/>
      <c r="D7" s="430" t="s">
        <v>366</v>
      </c>
      <c r="E7" s="430" t="s">
        <v>367</v>
      </c>
      <c r="F7" s="426"/>
      <c r="G7" s="426"/>
      <c r="H7" s="426"/>
      <c r="I7" s="426"/>
      <c r="J7" s="426"/>
      <c r="K7" s="426"/>
      <c r="L7" s="428"/>
      <c r="M7" s="429"/>
      <c r="O7" s="426"/>
      <c r="P7" s="426"/>
      <c r="Q7" s="426"/>
      <c r="R7" s="426" t="s">
        <v>366</v>
      </c>
      <c r="S7" s="426"/>
      <c r="T7" s="430" t="s">
        <v>367</v>
      </c>
      <c r="U7" s="426"/>
      <c r="V7" s="426"/>
      <c r="W7" s="426"/>
      <c r="X7" s="426"/>
      <c r="Y7" s="426"/>
      <c r="Z7" s="428"/>
      <c r="AA7" s="429"/>
    </row>
    <row r="8" spans="1:27" ht="26.25" customHeight="1" x14ac:dyDescent="0.2">
      <c r="A8" s="431" t="s">
        <v>368</v>
      </c>
      <c r="B8" s="432"/>
      <c r="C8" s="249" t="s">
        <v>369</v>
      </c>
      <c r="D8" s="330" t="s">
        <v>370</v>
      </c>
      <c r="E8" s="330" t="s">
        <v>371</v>
      </c>
      <c r="F8" s="352" t="s">
        <v>264</v>
      </c>
      <c r="G8" s="352"/>
      <c r="H8" s="352"/>
      <c r="I8" s="352" t="s">
        <v>372</v>
      </c>
      <c r="J8" s="352"/>
      <c r="K8" s="352"/>
      <c r="L8" s="433">
        <f>ROUND(M8*Belarus*(1-C48),2)</f>
        <v>306.08</v>
      </c>
      <c r="M8" s="434">
        <v>9320</v>
      </c>
      <c r="O8" s="431" t="s">
        <v>373</v>
      </c>
      <c r="P8" s="431"/>
      <c r="Q8" s="249" t="s">
        <v>374</v>
      </c>
      <c r="R8" s="330" t="s">
        <v>375</v>
      </c>
      <c r="S8" s="330"/>
      <c r="T8" s="201" t="s">
        <v>376</v>
      </c>
      <c r="U8" s="352" t="s">
        <v>264</v>
      </c>
      <c r="V8" s="352"/>
      <c r="W8" s="352"/>
      <c r="X8" s="352" t="s">
        <v>377</v>
      </c>
      <c r="Y8" s="352"/>
      <c r="Z8" s="433">
        <f>ROUND(AA8*Belarus*(1-C48),2)</f>
        <v>45.16</v>
      </c>
      <c r="AA8" s="61">
        <v>1375</v>
      </c>
    </row>
    <row r="9" spans="1:27" ht="17.25" customHeight="1" x14ac:dyDescent="0.2">
      <c r="A9" s="431"/>
      <c r="B9" s="435"/>
      <c r="C9" s="249"/>
      <c r="D9" s="330"/>
      <c r="E9" s="330"/>
      <c r="F9" s="352" t="s">
        <v>266</v>
      </c>
      <c r="G9" s="352"/>
      <c r="H9" s="352"/>
      <c r="I9" s="352" t="s">
        <v>378</v>
      </c>
      <c r="J9" s="352"/>
      <c r="K9" s="352"/>
      <c r="L9" s="436"/>
      <c r="M9" s="434"/>
      <c r="O9" s="431"/>
      <c r="P9" s="431"/>
      <c r="Q9" s="249"/>
      <c r="R9" s="330"/>
      <c r="S9" s="330"/>
      <c r="T9" s="201"/>
      <c r="U9" s="352"/>
      <c r="V9" s="352"/>
      <c r="W9" s="352"/>
      <c r="X9" s="352"/>
      <c r="Y9" s="352"/>
      <c r="Z9" s="437"/>
    </row>
    <row r="10" spans="1:27" ht="17.25" customHeight="1" x14ac:dyDescent="0.2">
      <c r="A10" s="431"/>
      <c r="B10" s="435"/>
      <c r="C10" s="249"/>
      <c r="D10" s="330"/>
      <c r="E10" s="330"/>
      <c r="F10" s="352" t="s">
        <v>269</v>
      </c>
      <c r="G10" s="352"/>
      <c r="H10" s="352"/>
      <c r="I10" s="352" t="s">
        <v>270</v>
      </c>
      <c r="J10" s="352"/>
      <c r="K10" s="352"/>
      <c r="L10" s="436"/>
      <c r="M10" s="434"/>
      <c r="O10" s="431" t="s">
        <v>379</v>
      </c>
      <c r="P10" s="431"/>
      <c r="Q10" s="249" t="s">
        <v>380</v>
      </c>
      <c r="R10" s="330" t="s">
        <v>276</v>
      </c>
      <c r="S10" s="330"/>
      <c r="T10" s="330"/>
      <c r="U10" s="330"/>
      <c r="V10" s="330"/>
      <c r="W10" s="330"/>
      <c r="X10" s="330"/>
      <c r="Y10" s="330"/>
      <c r="Z10" s="438">
        <f>ROUND(AA10*Belarus*(1-C48),2)</f>
        <v>8.3699999999999992</v>
      </c>
      <c r="AA10" s="61">
        <v>255</v>
      </c>
    </row>
    <row r="11" spans="1:27" ht="17.25" customHeight="1" x14ac:dyDescent="0.2">
      <c r="A11" s="431"/>
      <c r="B11" s="435"/>
      <c r="C11" s="249"/>
      <c r="D11" s="330"/>
      <c r="E11" s="330"/>
      <c r="F11" s="352" t="s">
        <v>272</v>
      </c>
      <c r="G11" s="352"/>
      <c r="H11" s="352"/>
      <c r="I11" s="352" t="s">
        <v>273</v>
      </c>
      <c r="J11" s="352"/>
      <c r="K11" s="352"/>
      <c r="L11" s="437"/>
      <c r="M11" s="434"/>
      <c r="O11" s="431"/>
      <c r="P11" s="431"/>
      <c r="Q11" s="249"/>
      <c r="R11" s="330"/>
      <c r="S11" s="330"/>
      <c r="T11" s="330"/>
      <c r="U11" s="330"/>
      <c r="V11" s="330"/>
      <c r="W11" s="330"/>
      <c r="X11" s="330"/>
      <c r="Y11" s="330"/>
      <c r="Z11" s="439"/>
    </row>
    <row r="12" spans="1:27" ht="25.5" customHeight="1" x14ac:dyDescent="0.2">
      <c r="A12" s="431"/>
      <c r="B12" s="440"/>
      <c r="C12" s="230" t="s">
        <v>381</v>
      </c>
      <c r="D12" s="273" t="s">
        <v>375</v>
      </c>
      <c r="E12" s="273" t="s">
        <v>370</v>
      </c>
      <c r="F12" s="352" t="s">
        <v>382</v>
      </c>
      <c r="G12" s="352"/>
      <c r="H12" s="352"/>
      <c r="I12" s="352" t="s">
        <v>383</v>
      </c>
      <c r="J12" s="352"/>
      <c r="K12" s="352"/>
      <c r="L12" s="441">
        <f>ROUND(M12*Belarus*(1-C48),2)</f>
        <v>60.92</v>
      </c>
      <c r="M12" s="434">
        <v>1855</v>
      </c>
      <c r="O12" s="433" t="s">
        <v>384</v>
      </c>
      <c r="P12" s="431"/>
      <c r="Q12" s="230" t="s">
        <v>385</v>
      </c>
      <c r="R12" s="442" t="s">
        <v>386</v>
      </c>
      <c r="S12" s="442"/>
      <c r="T12" s="442"/>
      <c r="U12" s="352" t="s">
        <v>387</v>
      </c>
      <c r="V12" s="352"/>
      <c r="W12" s="352"/>
      <c r="X12" s="352"/>
      <c r="Y12" s="352"/>
      <c r="Z12" s="443">
        <f>ROUND(AA12*Belarus*(1-C48),2)</f>
        <v>56.32</v>
      </c>
      <c r="AA12" s="61">
        <v>1715</v>
      </c>
    </row>
    <row r="13" spans="1:27" ht="15.75" customHeight="1" x14ac:dyDescent="0.2">
      <c r="A13" s="431" t="s">
        <v>388</v>
      </c>
      <c r="B13" s="432"/>
      <c r="C13" s="249" t="s">
        <v>389</v>
      </c>
      <c r="D13" s="330" t="s">
        <v>370</v>
      </c>
      <c r="E13" s="330" t="s">
        <v>371</v>
      </c>
      <c r="F13" s="352" t="s">
        <v>264</v>
      </c>
      <c r="G13" s="352"/>
      <c r="H13" s="352"/>
      <c r="I13" s="330">
        <v>6005</v>
      </c>
      <c r="J13" s="330"/>
      <c r="K13" s="330"/>
      <c r="L13" s="433">
        <f>ROUND(M13*Belarus*(1-C48),2)</f>
        <v>798.05</v>
      </c>
      <c r="M13" s="434">
        <v>24300</v>
      </c>
      <c r="O13" s="444"/>
      <c r="P13" s="431"/>
      <c r="Q13" s="230" t="s">
        <v>390</v>
      </c>
      <c r="R13" s="442"/>
      <c r="S13" s="442"/>
      <c r="T13" s="442"/>
      <c r="U13" s="352"/>
      <c r="V13" s="352"/>
      <c r="W13" s="352"/>
      <c r="X13" s="352"/>
      <c r="Y13" s="352"/>
      <c r="Z13" s="443">
        <f>ROUND(AA13*Belarus*(1-C48),2)</f>
        <v>65.849999999999994</v>
      </c>
      <c r="AA13" s="61">
        <v>2005</v>
      </c>
    </row>
    <row r="14" spans="1:27" ht="18.75" customHeight="1" x14ac:dyDescent="0.2">
      <c r="A14" s="431"/>
      <c r="B14" s="435"/>
      <c r="C14" s="249"/>
      <c r="D14" s="330"/>
      <c r="E14" s="330"/>
      <c r="F14" s="352" t="s">
        <v>266</v>
      </c>
      <c r="G14" s="352"/>
      <c r="H14" s="352"/>
      <c r="I14" s="352" t="s">
        <v>391</v>
      </c>
      <c r="J14" s="352"/>
      <c r="K14" s="352"/>
      <c r="L14" s="436"/>
      <c r="M14" s="434"/>
      <c r="O14" s="444"/>
      <c r="P14" s="431"/>
      <c r="Q14" s="230" t="s">
        <v>392</v>
      </c>
      <c r="R14" s="442" t="s">
        <v>163</v>
      </c>
      <c r="S14" s="442"/>
      <c r="T14" s="442"/>
      <c r="U14" s="352" t="s">
        <v>387</v>
      </c>
      <c r="V14" s="352"/>
      <c r="W14" s="352"/>
      <c r="X14" s="352"/>
      <c r="Y14" s="352"/>
      <c r="Z14" s="443">
        <f>ROUND(AA14*Belarus*(1-C48),2)</f>
        <v>53.86</v>
      </c>
      <c r="AA14" s="61">
        <v>1640</v>
      </c>
    </row>
    <row r="15" spans="1:27" ht="15.75" customHeight="1" x14ac:dyDescent="0.2">
      <c r="A15" s="431"/>
      <c r="B15" s="435"/>
      <c r="C15" s="249"/>
      <c r="D15" s="330"/>
      <c r="E15" s="330"/>
      <c r="F15" s="352" t="s">
        <v>269</v>
      </c>
      <c r="G15" s="352"/>
      <c r="H15" s="352"/>
      <c r="I15" s="352" t="s">
        <v>270</v>
      </c>
      <c r="J15" s="352"/>
      <c r="K15" s="352"/>
      <c r="L15" s="436"/>
      <c r="M15" s="434"/>
      <c r="O15" s="444"/>
      <c r="P15" s="431"/>
      <c r="Q15" s="230" t="s">
        <v>393</v>
      </c>
      <c r="R15" s="442"/>
      <c r="S15" s="442"/>
      <c r="T15" s="442"/>
      <c r="U15" s="352"/>
      <c r="V15" s="352"/>
      <c r="W15" s="352"/>
      <c r="X15" s="352"/>
      <c r="Y15" s="352"/>
      <c r="Z15" s="443">
        <f>ROUND(AA15*Belarus*(1-C48),2)</f>
        <v>100.17</v>
      </c>
      <c r="AA15" s="61">
        <v>3050</v>
      </c>
    </row>
    <row r="16" spans="1:27" ht="15.75" customHeight="1" x14ac:dyDescent="0.2">
      <c r="A16" s="431"/>
      <c r="B16" s="435"/>
      <c r="C16" s="249"/>
      <c r="D16" s="330"/>
      <c r="E16" s="330"/>
      <c r="F16" s="352" t="s">
        <v>272</v>
      </c>
      <c r="G16" s="352"/>
      <c r="H16" s="352"/>
      <c r="I16" s="330" t="s">
        <v>273</v>
      </c>
      <c r="J16" s="330"/>
      <c r="K16" s="330"/>
      <c r="L16" s="437"/>
      <c r="M16" s="434"/>
      <c r="O16" s="444"/>
      <c r="P16" s="431"/>
      <c r="Q16" s="249" t="s">
        <v>394</v>
      </c>
      <c r="R16" s="442" t="s">
        <v>386</v>
      </c>
      <c r="S16" s="442"/>
      <c r="T16" s="442"/>
      <c r="U16" s="352" t="s">
        <v>395</v>
      </c>
      <c r="V16" s="352"/>
      <c r="W16" s="352"/>
      <c r="X16" s="352"/>
      <c r="Y16" s="352"/>
      <c r="Z16" s="438">
        <f>ROUND(AA16*Belarus*(1-C48),2)</f>
        <v>20.69</v>
      </c>
      <c r="AA16" s="61">
        <v>630</v>
      </c>
    </row>
    <row r="17" spans="1:27" ht="27" customHeight="1" x14ac:dyDescent="0.2">
      <c r="A17" s="431"/>
      <c r="B17" s="440"/>
      <c r="C17" s="230" t="s">
        <v>381</v>
      </c>
      <c r="D17" s="273" t="s">
        <v>375</v>
      </c>
      <c r="E17" s="273" t="s">
        <v>370</v>
      </c>
      <c r="F17" s="352" t="s">
        <v>382</v>
      </c>
      <c r="G17" s="352"/>
      <c r="H17" s="352"/>
      <c r="I17" s="352" t="s">
        <v>383</v>
      </c>
      <c r="J17" s="352"/>
      <c r="K17" s="352"/>
      <c r="L17" s="441">
        <f>ROUND(M17*Belarus*(1-C48),2)</f>
        <v>60.92</v>
      </c>
      <c r="M17" s="434">
        <v>1855</v>
      </c>
      <c r="O17" s="444"/>
      <c r="P17" s="431"/>
      <c r="Q17" s="249"/>
      <c r="R17" s="442"/>
      <c r="S17" s="442"/>
      <c r="T17" s="442"/>
      <c r="U17" s="352"/>
      <c r="V17" s="352"/>
      <c r="W17" s="352"/>
      <c r="X17" s="352"/>
      <c r="Y17" s="352"/>
      <c r="Z17" s="439"/>
    </row>
    <row r="18" spans="1:27" ht="24.75" customHeight="1" x14ac:dyDescent="0.2">
      <c r="A18" s="431" t="s">
        <v>396</v>
      </c>
      <c r="B18" s="287"/>
      <c r="C18" s="249" t="s">
        <v>397</v>
      </c>
      <c r="D18" s="330" t="s">
        <v>370</v>
      </c>
      <c r="E18" s="330"/>
      <c r="F18" s="352" t="s">
        <v>264</v>
      </c>
      <c r="G18" s="352"/>
      <c r="H18" s="352"/>
      <c r="I18" s="330">
        <v>6005.9004999999997</v>
      </c>
      <c r="J18" s="330"/>
      <c r="K18" s="330"/>
      <c r="L18" s="433">
        <f>ROUND(M18*Belarus*(1-C48),2)</f>
        <v>203.29</v>
      </c>
      <c r="M18" s="434">
        <v>6190</v>
      </c>
      <c r="O18" s="433" t="s">
        <v>398</v>
      </c>
      <c r="P18" s="433"/>
      <c r="Q18" s="445" t="s">
        <v>399</v>
      </c>
      <c r="R18" s="330" t="s">
        <v>400</v>
      </c>
      <c r="S18" s="330"/>
      <c r="T18" s="330"/>
      <c r="U18" s="352" t="s">
        <v>401</v>
      </c>
      <c r="V18" s="352"/>
      <c r="W18" s="352"/>
      <c r="X18" s="352"/>
      <c r="Y18" s="352"/>
      <c r="Z18" s="446">
        <f>ROUND(AA18*Belarus*(1-C48),2)</f>
        <v>24.63</v>
      </c>
      <c r="AA18" s="61">
        <v>750</v>
      </c>
    </row>
    <row r="19" spans="1:27" ht="24.75" customHeight="1" x14ac:dyDescent="0.2">
      <c r="A19" s="431"/>
      <c r="B19" s="289"/>
      <c r="C19" s="249"/>
      <c r="D19" s="330"/>
      <c r="E19" s="330"/>
      <c r="F19" s="352" t="s">
        <v>266</v>
      </c>
      <c r="G19" s="352"/>
      <c r="H19" s="352"/>
      <c r="I19" s="352" t="s">
        <v>402</v>
      </c>
      <c r="J19" s="352"/>
      <c r="K19" s="352"/>
      <c r="L19" s="436"/>
      <c r="M19" s="434"/>
      <c r="O19" s="444"/>
      <c r="P19" s="444"/>
      <c r="Q19" s="445"/>
      <c r="R19" s="330"/>
      <c r="S19" s="330"/>
      <c r="T19" s="330"/>
      <c r="U19" s="352"/>
      <c r="V19" s="352"/>
      <c r="W19" s="352"/>
      <c r="X19" s="352"/>
      <c r="Y19" s="352"/>
      <c r="Z19" s="447"/>
    </row>
    <row r="20" spans="1:27" ht="21" customHeight="1" x14ac:dyDescent="0.2">
      <c r="A20" s="431"/>
      <c r="B20" s="289"/>
      <c r="C20" s="249"/>
      <c r="D20" s="330"/>
      <c r="E20" s="330"/>
      <c r="F20" s="352" t="s">
        <v>269</v>
      </c>
      <c r="G20" s="352"/>
      <c r="H20" s="352"/>
      <c r="I20" s="352" t="s">
        <v>403</v>
      </c>
      <c r="J20" s="352"/>
      <c r="K20" s="352"/>
      <c r="L20" s="436"/>
      <c r="M20" s="434"/>
      <c r="O20" s="444"/>
      <c r="P20" s="444"/>
      <c r="Q20" s="445" t="s">
        <v>404</v>
      </c>
      <c r="R20" s="330"/>
      <c r="S20" s="330"/>
      <c r="T20" s="330"/>
      <c r="U20" s="352"/>
      <c r="V20" s="352"/>
      <c r="W20" s="352"/>
      <c r="X20" s="352"/>
      <c r="Y20" s="352"/>
      <c r="Z20" s="438">
        <f>ROUND(AA20*Belarus*(1-C48),2)</f>
        <v>28.57</v>
      </c>
      <c r="AA20" s="61">
        <v>870</v>
      </c>
    </row>
    <row r="21" spans="1:27" ht="21" customHeight="1" x14ac:dyDescent="0.2">
      <c r="A21" s="431"/>
      <c r="B21" s="289"/>
      <c r="C21" s="249"/>
      <c r="D21" s="330"/>
      <c r="E21" s="330"/>
      <c r="F21" s="352" t="s">
        <v>272</v>
      </c>
      <c r="G21" s="352"/>
      <c r="H21" s="352"/>
      <c r="I21" s="352" t="s">
        <v>273</v>
      </c>
      <c r="J21" s="352"/>
      <c r="K21" s="352"/>
      <c r="L21" s="437"/>
      <c r="M21" s="434"/>
      <c r="O21" s="448"/>
      <c r="P21" s="448"/>
      <c r="Q21" s="445"/>
      <c r="R21" s="330"/>
      <c r="S21" s="330"/>
      <c r="T21" s="330"/>
      <c r="U21" s="352"/>
      <c r="V21" s="352"/>
      <c r="W21" s="352"/>
      <c r="X21" s="352"/>
      <c r="Y21" s="352"/>
      <c r="Z21" s="439"/>
    </row>
    <row r="22" spans="1:27" ht="26.25" customHeight="1" x14ac:dyDescent="0.2">
      <c r="A22" s="431"/>
      <c r="B22" s="289"/>
      <c r="C22" s="249" t="s">
        <v>381</v>
      </c>
      <c r="D22" s="330" t="s">
        <v>375</v>
      </c>
      <c r="E22" s="330" t="s">
        <v>370</v>
      </c>
      <c r="F22" s="352" t="s">
        <v>382</v>
      </c>
      <c r="G22" s="352"/>
      <c r="H22" s="352"/>
      <c r="I22" s="352" t="s">
        <v>383</v>
      </c>
      <c r="J22" s="352"/>
      <c r="K22" s="352"/>
      <c r="L22" s="433">
        <f>ROUND(M22*Belarus*(1-C48),2)</f>
        <v>60.92</v>
      </c>
      <c r="M22" s="434">
        <v>1855</v>
      </c>
      <c r="O22" s="431" t="s">
        <v>405</v>
      </c>
      <c r="P22" s="431"/>
      <c r="Q22" s="249" t="s">
        <v>406</v>
      </c>
      <c r="R22" s="330" t="s">
        <v>407</v>
      </c>
      <c r="S22" s="449" t="s">
        <v>408</v>
      </c>
      <c r="T22" s="450" t="s">
        <v>409</v>
      </c>
      <c r="U22" s="352" t="s">
        <v>410</v>
      </c>
      <c r="V22" s="352"/>
      <c r="W22" s="352"/>
      <c r="X22" s="352"/>
      <c r="Y22" s="352"/>
      <c r="Z22" s="438">
        <f>ROUND(AA22*Belarus*(1-C48),2)</f>
        <v>93.6</v>
      </c>
      <c r="AA22" s="61">
        <v>2850</v>
      </c>
    </row>
    <row r="23" spans="1:27" ht="26.25" customHeight="1" x14ac:dyDescent="0.2">
      <c r="A23" s="431"/>
      <c r="B23" s="382"/>
      <c r="C23" s="249"/>
      <c r="D23" s="330"/>
      <c r="E23" s="330"/>
      <c r="F23" s="352"/>
      <c r="G23" s="352"/>
      <c r="H23" s="352"/>
      <c r="I23" s="352"/>
      <c r="J23" s="352"/>
      <c r="K23" s="352"/>
      <c r="L23" s="437"/>
      <c r="M23" s="434">
        <v>0</v>
      </c>
      <c r="O23" s="431"/>
      <c r="P23" s="431"/>
      <c r="Q23" s="249"/>
      <c r="R23" s="330"/>
      <c r="S23" s="449"/>
      <c r="T23" s="451"/>
      <c r="U23" s="352"/>
      <c r="V23" s="352"/>
      <c r="W23" s="352"/>
      <c r="X23" s="352"/>
      <c r="Y23" s="352"/>
      <c r="Z23" s="439"/>
    </row>
    <row r="24" spans="1:27" ht="29.25" customHeight="1" x14ac:dyDescent="0.2">
      <c r="A24" s="433" t="s">
        <v>411</v>
      </c>
      <c r="B24" s="432"/>
      <c r="C24" s="230" t="s">
        <v>412</v>
      </c>
      <c r="D24" s="342" t="s">
        <v>370</v>
      </c>
      <c r="E24" s="343"/>
      <c r="F24" s="352" t="s">
        <v>264</v>
      </c>
      <c r="G24" s="352"/>
      <c r="H24" s="352"/>
      <c r="I24" s="352" t="s">
        <v>413</v>
      </c>
      <c r="J24" s="352"/>
      <c r="K24" s="352"/>
      <c r="L24" s="433">
        <f>ROUND(M24*Belarus*(1-C48),2)</f>
        <v>349.6</v>
      </c>
      <c r="M24" s="434">
        <v>10645</v>
      </c>
      <c r="O24" s="433" t="s">
        <v>414</v>
      </c>
      <c r="P24" s="433"/>
      <c r="Q24" s="232" t="s">
        <v>415</v>
      </c>
      <c r="R24" s="287" t="s">
        <v>416</v>
      </c>
      <c r="S24" s="287" t="s">
        <v>417</v>
      </c>
      <c r="T24" s="287"/>
      <c r="U24" s="452" t="s">
        <v>418</v>
      </c>
      <c r="V24" s="453"/>
      <c r="W24" s="453"/>
      <c r="X24" s="453"/>
      <c r="Y24" s="454"/>
      <c r="Z24" s="438">
        <f>ROUND(AA24*Belarus*(1-C48),2)</f>
        <v>132.52000000000001</v>
      </c>
      <c r="AA24" s="61">
        <v>4035</v>
      </c>
    </row>
    <row r="25" spans="1:27" ht="29.25" customHeight="1" x14ac:dyDescent="0.2">
      <c r="A25" s="444"/>
      <c r="B25" s="435"/>
      <c r="C25" s="158" t="s">
        <v>419</v>
      </c>
      <c r="D25" s="159"/>
      <c r="E25" s="160"/>
      <c r="F25" s="330" t="s">
        <v>420</v>
      </c>
      <c r="G25" s="330"/>
      <c r="H25" s="330"/>
      <c r="I25" s="330"/>
      <c r="J25" s="330"/>
      <c r="K25" s="330"/>
      <c r="L25" s="436"/>
      <c r="M25" s="434"/>
      <c r="O25" s="448"/>
      <c r="P25" s="448"/>
      <c r="Q25" s="234"/>
      <c r="R25" s="382"/>
      <c r="S25" s="382"/>
      <c r="T25" s="382"/>
      <c r="U25" s="455"/>
      <c r="V25" s="456"/>
      <c r="W25" s="456"/>
      <c r="X25" s="456"/>
      <c r="Y25" s="457"/>
      <c r="Z25" s="439"/>
    </row>
    <row r="26" spans="1:27" ht="41.25" customHeight="1" x14ac:dyDescent="0.2">
      <c r="A26" s="444"/>
      <c r="B26" s="435"/>
      <c r="C26" s="158" t="s">
        <v>421</v>
      </c>
      <c r="D26" s="159"/>
      <c r="E26" s="160"/>
      <c r="F26" s="330" t="s">
        <v>422</v>
      </c>
      <c r="G26" s="330"/>
      <c r="H26" s="330"/>
      <c r="I26" s="330"/>
      <c r="J26" s="330"/>
      <c r="K26" s="330"/>
      <c r="L26" s="436"/>
      <c r="M26" s="434"/>
      <c r="O26" s="441" t="s">
        <v>423</v>
      </c>
      <c r="P26" s="441"/>
      <c r="Q26" s="230" t="s">
        <v>424</v>
      </c>
      <c r="R26" s="273" t="s">
        <v>416</v>
      </c>
      <c r="S26" s="458" t="s">
        <v>425</v>
      </c>
      <c r="T26" s="458" t="s">
        <v>426</v>
      </c>
      <c r="U26" s="352" t="s">
        <v>427</v>
      </c>
      <c r="V26" s="352"/>
      <c r="W26" s="352"/>
      <c r="X26" s="352"/>
      <c r="Y26" s="352"/>
      <c r="Z26" s="443">
        <f>ROUND(AA26*Belarus*(1-C48),2)</f>
        <v>104.99</v>
      </c>
      <c r="AA26" s="61">
        <v>3197</v>
      </c>
    </row>
    <row r="27" spans="1:27" ht="44.25" customHeight="1" x14ac:dyDescent="0.2">
      <c r="A27" s="444"/>
      <c r="B27" s="435"/>
      <c r="C27" s="158" t="s">
        <v>428</v>
      </c>
      <c r="D27" s="159"/>
      <c r="E27" s="160"/>
      <c r="F27" s="442" t="s">
        <v>429</v>
      </c>
      <c r="G27" s="442"/>
      <c r="H27" s="442"/>
      <c r="I27" s="442"/>
      <c r="J27" s="442"/>
      <c r="K27" s="442"/>
      <c r="L27" s="436"/>
      <c r="M27" s="434"/>
      <c r="O27" s="459" t="s">
        <v>430</v>
      </c>
      <c r="P27" s="459"/>
      <c r="Q27" s="410" t="s">
        <v>431</v>
      </c>
      <c r="R27" s="342" t="s">
        <v>432</v>
      </c>
      <c r="S27" s="460"/>
      <c r="T27" s="343"/>
      <c r="U27" s="461" t="s">
        <v>433</v>
      </c>
      <c r="V27" s="462"/>
      <c r="W27" s="462"/>
      <c r="X27" s="462"/>
      <c r="Y27" s="463"/>
      <c r="Z27" s="464">
        <f>ROUND(AA27*Belarus*(1-C48),2)</f>
        <v>1730.75</v>
      </c>
      <c r="AA27" s="61">
        <v>52700</v>
      </c>
    </row>
    <row r="28" spans="1:27" ht="42" customHeight="1" x14ac:dyDescent="0.2">
      <c r="A28" s="448"/>
      <c r="B28" s="440"/>
      <c r="C28" s="158" t="s">
        <v>434</v>
      </c>
      <c r="D28" s="159"/>
      <c r="E28" s="160"/>
      <c r="F28" s="442" t="s">
        <v>435</v>
      </c>
      <c r="G28" s="442"/>
      <c r="H28" s="442"/>
      <c r="I28" s="442"/>
      <c r="J28" s="442"/>
      <c r="K28" s="442"/>
      <c r="L28" s="437"/>
      <c r="M28" s="434"/>
      <c r="O28" s="459" t="s">
        <v>436</v>
      </c>
      <c r="P28" s="459"/>
      <c r="Q28" s="410" t="s">
        <v>437</v>
      </c>
      <c r="R28" s="465" t="s">
        <v>438</v>
      </c>
      <c r="S28" s="466"/>
      <c r="T28" s="467"/>
      <c r="U28" s="468" t="s">
        <v>439</v>
      </c>
      <c r="V28" s="468"/>
      <c r="W28" s="468"/>
      <c r="X28" s="468"/>
      <c r="Y28" s="468"/>
      <c r="Z28" s="464">
        <f>ROUND(AA28*Belarus*(1-C48),2)</f>
        <v>1065.8699999999999</v>
      </c>
      <c r="AA28" s="61">
        <v>32455</v>
      </c>
    </row>
    <row r="29" spans="1:27" ht="30" customHeight="1" x14ac:dyDescent="0.2">
      <c r="A29" s="433" t="s">
        <v>440</v>
      </c>
      <c r="B29" s="432"/>
      <c r="C29" s="233" t="s">
        <v>441</v>
      </c>
      <c r="D29" s="469" t="s">
        <v>442</v>
      </c>
      <c r="E29" s="470"/>
      <c r="F29" s="452" t="s">
        <v>264</v>
      </c>
      <c r="G29" s="453"/>
      <c r="H29" s="454"/>
      <c r="I29" s="452" t="s">
        <v>413</v>
      </c>
      <c r="J29" s="453"/>
      <c r="K29" s="454"/>
      <c r="L29" s="433">
        <f>ROUND(M29*Belarus*(1-C48),2)</f>
        <v>284.93</v>
      </c>
      <c r="M29" s="434">
        <v>8676</v>
      </c>
      <c r="O29" s="431" t="s">
        <v>443</v>
      </c>
      <c r="P29" s="431"/>
      <c r="Q29" s="249" t="s">
        <v>444</v>
      </c>
      <c r="R29" s="330" t="s">
        <v>445</v>
      </c>
      <c r="S29" s="330"/>
      <c r="T29" s="330"/>
      <c r="U29" s="352" t="s">
        <v>446</v>
      </c>
      <c r="V29" s="352"/>
      <c r="W29" s="352"/>
      <c r="X29" s="352"/>
      <c r="Y29" s="352"/>
      <c r="Z29" s="471">
        <f>ROUND(AA29*Belarus*(1-C48),2)</f>
        <v>1266.04</v>
      </c>
      <c r="AA29" s="61">
        <v>38550</v>
      </c>
    </row>
    <row r="30" spans="1:27" ht="12.75" customHeight="1" x14ac:dyDescent="0.2">
      <c r="A30" s="444"/>
      <c r="B30" s="435"/>
      <c r="C30" s="158" t="s">
        <v>419</v>
      </c>
      <c r="D30" s="159"/>
      <c r="E30" s="160"/>
      <c r="F30" s="442" t="s">
        <v>420</v>
      </c>
      <c r="G30" s="442"/>
      <c r="H30" s="442"/>
      <c r="I30" s="442"/>
      <c r="J30" s="442"/>
      <c r="K30" s="442"/>
      <c r="L30" s="436"/>
      <c r="M30" s="434"/>
      <c r="O30" s="431"/>
      <c r="P30" s="431"/>
      <c r="Q30" s="249"/>
      <c r="R30" s="330"/>
      <c r="S30" s="330"/>
      <c r="T30" s="330"/>
      <c r="U30" s="352"/>
      <c r="V30" s="352"/>
      <c r="W30" s="352"/>
      <c r="X30" s="352"/>
      <c r="Y30" s="352"/>
      <c r="Z30" s="471"/>
    </row>
    <row r="31" spans="1:27" ht="12.75" customHeight="1" x14ac:dyDescent="0.2">
      <c r="A31" s="444"/>
      <c r="B31" s="435"/>
      <c r="C31" s="158" t="s">
        <v>421</v>
      </c>
      <c r="D31" s="159"/>
      <c r="E31" s="160"/>
      <c r="F31" s="442" t="s">
        <v>447</v>
      </c>
      <c r="G31" s="442"/>
      <c r="H31" s="442"/>
      <c r="I31" s="442"/>
      <c r="J31" s="442"/>
      <c r="K31" s="442"/>
      <c r="L31" s="436"/>
      <c r="M31" s="434"/>
      <c r="O31" s="431" t="s">
        <v>448</v>
      </c>
      <c r="P31" s="431"/>
      <c r="Q31" s="249" t="s">
        <v>449</v>
      </c>
      <c r="R31" s="472" t="s">
        <v>450</v>
      </c>
      <c r="S31" s="473"/>
      <c r="T31" s="474"/>
      <c r="U31" s="352" t="s">
        <v>451</v>
      </c>
      <c r="V31" s="352"/>
      <c r="W31" s="352"/>
      <c r="X31" s="352"/>
      <c r="Y31" s="352"/>
      <c r="Z31" s="471">
        <f>ROUND(AA31*Belarus*(1-C48),2)</f>
        <v>1533.37</v>
      </c>
      <c r="AA31" s="61">
        <v>46690</v>
      </c>
    </row>
    <row r="32" spans="1:27" ht="12.75" customHeight="1" x14ac:dyDescent="0.2">
      <c r="A32" s="444"/>
      <c r="B32" s="435"/>
      <c r="C32" s="158" t="s">
        <v>428</v>
      </c>
      <c r="D32" s="159"/>
      <c r="E32" s="160"/>
      <c r="F32" s="442" t="s">
        <v>452</v>
      </c>
      <c r="G32" s="442"/>
      <c r="H32" s="442"/>
      <c r="I32" s="442"/>
      <c r="J32" s="442"/>
      <c r="K32" s="442"/>
      <c r="L32" s="436"/>
      <c r="M32" s="434"/>
      <c r="O32" s="431"/>
      <c r="P32" s="431"/>
      <c r="Q32" s="249"/>
      <c r="R32" s="475"/>
      <c r="S32" s="476"/>
      <c r="T32" s="477"/>
      <c r="U32" s="352"/>
      <c r="V32" s="352"/>
      <c r="W32" s="352"/>
      <c r="X32" s="352"/>
      <c r="Y32" s="352"/>
      <c r="Z32" s="471"/>
    </row>
    <row r="33" spans="1:33" ht="12.75" customHeight="1" x14ac:dyDescent="0.2">
      <c r="A33" s="448"/>
      <c r="B33" s="440"/>
      <c r="C33" s="158" t="s">
        <v>453</v>
      </c>
      <c r="D33" s="159"/>
      <c r="E33" s="160"/>
      <c r="F33" s="442" t="s">
        <v>435</v>
      </c>
      <c r="G33" s="442"/>
      <c r="H33" s="442"/>
      <c r="I33" s="442"/>
      <c r="J33" s="442"/>
      <c r="K33" s="442"/>
      <c r="L33" s="437"/>
      <c r="M33" s="434"/>
      <c r="O33" s="431"/>
      <c r="P33" s="431"/>
      <c r="Q33" s="249"/>
      <c r="R33" s="475"/>
      <c r="S33" s="476"/>
      <c r="T33" s="477"/>
      <c r="U33" s="352"/>
      <c r="V33" s="352"/>
      <c r="W33" s="352"/>
      <c r="X33" s="352"/>
      <c r="Y33" s="352"/>
      <c r="Z33" s="471"/>
    </row>
    <row r="34" spans="1:33" ht="27.75" customHeight="1" x14ac:dyDescent="0.2">
      <c r="A34" s="431" t="s">
        <v>454</v>
      </c>
      <c r="B34" s="478"/>
      <c r="C34" s="249" t="s">
        <v>455</v>
      </c>
      <c r="D34" s="330" t="s">
        <v>370</v>
      </c>
      <c r="E34" s="330" t="s">
        <v>370</v>
      </c>
      <c r="F34" s="352" t="s">
        <v>264</v>
      </c>
      <c r="G34" s="352"/>
      <c r="H34" s="352"/>
      <c r="I34" s="352" t="s">
        <v>372</v>
      </c>
      <c r="J34" s="352"/>
      <c r="K34" s="352"/>
      <c r="L34" s="431">
        <f>ROUND(M34*Belarus*(1-C48),2)</f>
        <v>390.32</v>
      </c>
      <c r="M34" s="434">
        <v>11885</v>
      </c>
      <c r="O34" s="431"/>
      <c r="P34" s="431"/>
      <c r="Q34" s="249"/>
      <c r="R34" s="479"/>
      <c r="S34" s="480"/>
      <c r="T34" s="481"/>
      <c r="U34" s="352"/>
      <c r="V34" s="352"/>
      <c r="W34" s="352"/>
      <c r="X34" s="352"/>
      <c r="Y34" s="352"/>
      <c r="Z34" s="471"/>
    </row>
    <row r="35" spans="1:33" s="78" customFormat="1" ht="22.5" customHeight="1" x14ac:dyDescent="0.2">
      <c r="A35" s="431"/>
      <c r="B35" s="478"/>
      <c r="C35" s="249"/>
      <c r="D35" s="330"/>
      <c r="E35" s="330"/>
      <c r="F35" s="352" t="s">
        <v>266</v>
      </c>
      <c r="G35" s="352"/>
      <c r="H35" s="352"/>
      <c r="I35" s="352" t="s">
        <v>267</v>
      </c>
      <c r="J35" s="352"/>
      <c r="K35" s="352"/>
      <c r="L35" s="482"/>
      <c r="M35" s="434"/>
      <c r="N35" s="61"/>
      <c r="O35" s="431" t="s">
        <v>456</v>
      </c>
      <c r="P35" s="431"/>
      <c r="Q35" s="249" t="s">
        <v>457</v>
      </c>
      <c r="R35" s="330" t="s">
        <v>450</v>
      </c>
      <c r="S35" s="330"/>
      <c r="T35" s="330"/>
      <c r="U35" s="352" t="s">
        <v>458</v>
      </c>
      <c r="V35" s="352"/>
      <c r="W35" s="352"/>
      <c r="X35" s="352"/>
      <c r="Y35" s="352"/>
      <c r="Z35" s="471">
        <f>ROUND(AA35*Belarus*(1-C48),2)</f>
        <v>1444.7</v>
      </c>
      <c r="AA35" s="61">
        <v>43990</v>
      </c>
      <c r="AB35" s="61"/>
      <c r="AD35" s="61"/>
      <c r="AG35" s="61"/>
    </row>
    <row r="36" spans="1:33" s="78" customFormat="1" ht="12.75" customHeight="1" x14ac:dyDescent="0.2">
      <c r="A36" s="431"/>
      <c r="B36" s="478"/>
      <c r="C36" s="249"/>
      <c r="D36" s="330"/>
      <c r="E36" s="330"/>
      <c r="F36" s="352" t="s">
        <v>269</v>
      </c>
      <c r="G36" s="352"/>
      <c r="H36" s="352"/>
      <c r="I36" s="352" t="s">
        <v>270</v>
      </c>
      <c r="J36" s="352"/>
      <c r="K36" s="352"/>
      <c r="L36" s="482"/>
      <c r="M36" s="434"/>
      <c r="N36" s="61"/>
      <c r="O36" s="431"/>
      <c r="P36" s="431"/>
      <c r="Q36" s="249"/>
      <c r="R36" s="330"/>
      <c r="S36" s="330"/>
      <c r="T36" s="330"/>
      <c r="U36" s="352"/>
      <c r="V36" s="352"/>
      <c r="W36" s="352"/>
      <c r="X36" s="352"/>
      <c r="Y36" s="352"/>
      <c r="Z36" s="471"/>
      <c r="AA36" s="61"/>
      <c r="AD36" s="61"/>
      <c r="AG36" s="61"/>
    </row>
    <row r="37" spans="1:33" s="78" customFormat="1" ht="12.75" customHeight="1" x14ac:dyDescent="0.2">
      <c r="A37" s="431"/>
      <c r="B37" s="478"/>
      <c r="C37" s="249"/>
      <c r="D37" s="330"/>
      <c r="E37" s="330"/>
      <c r="F37" s="352" t="s">
        <v>272</v>
      </c>
      <c r="G37" s="352"/>
      <c r="H37" s="352"/>
      <c r="I37" s="352" t="s">
        <v>273</v>
      </c>
      <c r="J37" s="352"/>
      <c r="K37" s="352"/>
      <c r="L37" s="482"/>
      <c r="M37" s="434"/>
      <c r="N37" s="61"/>
      <c r="O37" s="431" t="s">
        <v>459</v>
      </c>
      <c r="P37" s="431"/>
      <c r="Q37" s="249" t="s">
        <v>460</v>
      </c>
      <c r="R37" s="330" t="s">
        <v>407</v>
      </c>
      <c r="S37" s="330" t="s">
        <v>112</v>
      </c>
      <c r="T37" s="330"/>
      <c r="U37" s="352" t="s">
        <v>461</v>
      </c>
      <c r="V37" s="352"/>
      <c r="W37" s="352"/>
      <c r="X37" s="352"/>
      <c r="Y37" s="352"/>
      <c r="Z37" s="471">
        <f>ROUND(AA37*Belarus*(1-C48),2)</f>
        <v>58.29</v>
      </c>
      <c r="AA37" s="78">
        <v>1775</v>
      </c>
      <c r="AD37" s="61"/>
      <c r="AG37" s="61"/>
    </row>
    <row r="38" spans="1:33" s="78" customFormat="1" ht="25.5" customHeight="1" x14ac:dyDescent="0.2">
      <c r="A38" s="431"/>
      <c r="B38" s="478"/>
      <c r="C38" s="230" t="s">
        <v>275</v>
      </c>
      <c r="D38" s="273" t="s">
        <v>371</v>
      </c>
      <c r="E38" s="483" t="s">
        <v>376</v>
      </c>
      <c r="F38" s="352" t="s">
        <v>462</v>
      </c>
      <c r="G38" s="352"/>
      <c r="H38" s="352"/>
      <c r="I38" s="352"/>
      <c r="J38" s="352"/>
      <c r="K38" s="352"/>
      <c r="L38" s="441">
        <f>ROUND(M38*Belarus*(1-C48),2)</f>
        <v>146.15</v>
      </c>
      <c r="M38" s="434">
        <v>4450</v>
      </c>
      <c r="N38" s="61"/>
      <c r="O38" s="431"/>
      <c r="P38" s="431"/>
      <c r="Q38" s="249"/>
      <c r="R38" s="330"/>
      <c r="S38" s="330"/>
      <c r="T38" s="330"/>
      <c r="U38" s="352"/>
      <c r="V38" s="352"/>
      <c r="W38" s="352"/>
      <c r="X38" s="352"/>
      <c r="Y38" s="352"/>
      <c r="Z38" s="471"/>
      <c r="AD38" s="61"/>
      <c r="AG38" s="61"/>
    </row>
    <row r="39" spans="1:33" s="78" customFormat="1" ht="25.5" customHeight="1" x14ac:dyDescent="0.2">
      <c r="A39" s="431"/>
      <c r="B39" s="478"/>
      <c r="C39" s="230" t="s">
        <v>277</v>
      </c>
      <c r="D39" s="273" t="s">
        <v>371</v>
      </c>
      <c r="E39" s="483" t="s">
        <v>376</v>
      </c>
      <c r="F39" s="352" t="s">
        <v>463</v>
      </c>
      <c r="G39" s="352"/>
      <c r="H39" s="352"/>
      <c r="I39" s="352"/>
      <c r="J39" s="352"/>
      <c r="K39" s="352"/>
      <c r="L39" s="441">
        <f>ROUND(M39*Belarus*(1-C48),2)</f>
        <v>51.56</v>
      </c>
      <c r="M39" s="434">
        <v>1570</v>
      </c>
      <c r="N39" s="61"/>
      <c r="O39" s="431"/>
      <c r="P39" s="431"/>
      <c r="Q39" s="249"/>
      <c r="R39" s="330"/>
      <c r="S39" s="330"/>
      <c r="T39" s="330"/>
      <c r="U39" s="352"/>
      <c r="V39" s="352"/>
      <c r="W39" s="352"/>
      <c r="X39" s="352"/>
      <c r="Y39" s="352"/>
      <c r="Z39" s="471"/>
      <c r="AD39" s="61"/>
      <c r="AG39" s="61"/>
    </row>
    <row r="40" spans="1:33" x14ac:dyDescent="0.2">
      <c r="O40" s="484" t="s">
        <v>464</v>
      </c>
      <c r="P40" s="485"/>
      <c r="Q40" s="485"/>
      <c r="R40" s="485"/>
      <c r="S40" s="485"/>
      <c r="T40" s="485"/>
      <c r="U40" s="485"/>
      <c r="V40" s="485"/>
      <c r="W40" s="485"/>
      <c r="X40" s="485"/>
      <c r="Y40" s="485"/>
      <c r="Z40" s="486"/>
      <c r="AA40" s="78"/>
      <c r="AB40" s="78"/>
    </row>
    <row r="41" spans="1:33" x14ac:dyDescent="0.2">
      <c r="O41" s="484" t="s">
        <v>465</v>
      </c>
      <c r="P41" s="485"/>
      <c r="Q41" s="485"/>
      <c r="R41" s="485"/>
      <c r="S41" s="485"/>
      <c r="T41" s="485"/>
      <c r="U41" s="485"/>
      <c r="V41" s="485"/>
      <c r="W41" s="485"/>
      <c r="X41" s="485"/>
      <c r="Y41" s="485"/>
      <c r="Z41" s="486"/>
      <c r="AA41" s="78"/>
    </row>
    <row r="42" spans="1:33" x14ac:dyDescent="0.2">
      <c r="O42" s="484" t="s">
        <v>466</v>
      </c>
      <c r="P42" s="485"/>
      <c r="Q42" s="485"/>
      <c r="R42" s="485"/>
      <c r="S42" s="485"/>
      <c r="T42" s="485"/>
      <c r="U42" s="485"/>
      <c r="V42" s="485"/>
      <c r="W42" s="485"/>
      <c r="X42" s="485"/>
      <c r="Y42" s="485"/>
      <c r="Z42" s="486"/>
    </row>
    <row r="43" spans="1:33" x14ac:dyDescent="0.2">
      <c r="O43" s="168" t="s">
        <v>467</v>
      </c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70"/>
    </row>
    <row r="44" spans="1:33" hidden="1" x14ac:dyDescent="0.2"/>
    <row r="45" spans="1:33" hidden="1" x14ac:dyDescent="0.2"/>
    <row r="46" spans="1:33" hidden="1" x14ac:dyDescent="0.2"/>
    <row r="47" spans="1:33" hidden="1" x14ac:dyDescent="0.2"/>
    <row r="48" spans="1:33" hidden="1" x14ac:dyDescent="0.2">
      <c r="A48" s="69" t="s">
        <v>60</v>
      </c>
      <c r="B48" s="69"/>
      <c r="C48" s="70">
        <v>0.12</v>
      </c>
    </row>
    <row r="49" spans="1:26" hidden="1" x14ac:dyDescent="0.2">
      <c r="A49" s="69"/>
      <c r="B49" s="69"/>
      <c r="C49" s="72"/>
    </row>
    <row r="50" spans="1:26" ht="12.75" hidden="1" customHeight="1" x14ac:dyDescent="0.2"/>
    <row r="51" spans="1:26" hidden="1" x14ac:dyDescent="0.2">
      <c r="A51" s="179" t="s">
        <v>61</v>
      </c>
    </row>
    <row r="52" spans="1:26" hidden="1" x14ac:dyDescent="0.2">
      <c r="O52" s="487"/>
      <c r="P52" s="487"/>
      <c r="Q52" s="488"/>
      <c r="R52" s="338"/>
      <c r="S52" s="338"/>
      <c r="T52" s="338"/>
      <c r="U52" s="489"/>
      <c r="V52" s="489"/>
      <c r="W52" s="489"/>
      <c r="X52" s="489"/>
      <c r="Y52" s="489"/>
      <c r="Z52" s="490"/>
    </row>
    <row r="53" spans="1:26" x14ac:dyDescent="0.2">
      <c r="O53" s="487"/>
      <c r="P53" s="487"/>
      <c r="Q53" s="488"/>
      <c r="R53" s="338"/>
      <c r="S53" s="338"/>
      <c r="T53" s="338"/>
      <c r="U53" s="489"/>
      <c r="V53" s="489"/>
      <c r="W53" s="489"/>
      <c r="X53" s="489"/>
      <c r="Y53" s="489"/>
      <c r="Z53" s="490"/>
    </row>
    <row r="97" spans="1:10" ht="60" customHeight="1" x14ac:dyDescent="0.2">
      <c r="A97" s="180"/>
      <c r="B97" s="181"/>
      <c r="C97" s="182"/>
      <c r="D97" s="182"/>
      <c r="E97" s="182"/>
      <c r="F97" s="182"/>
      <c r="G97" s="182"/>
      <c r="H97" s="182"/>
      <c r="I97" s="182"/>
      <c r="J97" s="182"/>
    </row>
  </sheetData>
  <sheetProtection selectLockedCells="1" selectUnlockedCells="1"/>
  <mergeCells count="202">
    <mergeCell ref="A48:B49"/>
    <mergeCell ref="C48:C49"/>
    <mergeCell ref="B97:J97"/>
    <mergeCell ref="F38:K38"/>
    <mergeCell ref="F39:K39"/>
    <mergeCell ref="O40:Z40"/>
    <mergeCell ref="O41:Z41"/>
    <mergeCell ref="O42:Z42"/>
    <mergeCell ref="O43:Z43"/>
    <mergeCell ref="Q37:Q39"/>
    <mergeCell ref="R37:R39"/>
    <mergeCell ref="S37:S39"/>
    <mergeCell ref="T37:T39"/>
    <mergeCell ref="U37:Y39"/>
    <mergeCell ref="Z37:Z39"/>
    <mergeCell ref="Q35:Q36"/>
    <mergeCell ref="R35:T36"/>
    <mergeCell ref="U35:Y36"/>
    <mergeCell ref="Z35:Z36"/>
    <mergeCell ref="F36:H36"/>
    <mergeCell ref="I36:K36"/>
    <mergeCell ref="I34:K34"/>
    <mergeCell ref="L34:L37"/>
    <mergeCell ref="F35:H35"/>
    <mergeCell ref="I35:K35"/>
    <mergeCell ref="O35:O36"/>
    <mergeCell ref="P35:P36"/>
    <mergeCell ref="F37:H37"/>
    <mergeCell ref="I37:K37"/>
    <mergeCell ref="O37:O39"/>
    <mergeCell ref="P37:P39"/>
    <mergeCell ref="C32:E32"/>
    <mergeCell ref="F32:K32"/>
    <mergeCell ref="C33:E33"/>
    <mergeCell ref="F33:K33"/>
    <mergeCell ref="A34:A39"/>
    <mergeCell ref="B34:B39"/>
    <mergeCell ref="C34:C37"/>
    <mergeCell ref="D34:D37"/>
    <mergeCell ref="E34:E37"/>
    <mergeCell ref="F34:H34"/>
    <mergeCell ref="O31:O34"/>
    <mergeCell ref="P31:P34"/>
    <mergeCell ref="Q31:Q34"/>
    <mergeCell ref="R31:T34"/>
    <mergeCell ref="U31:Y34"/>
    <mergeCell ref="Z31:Z34"/>
    <mergeCell ref="O29:O30"/>
    <mergeCell ref="P29:P30"/>
    <mergeCell ref="Q29:Q30"/>
    <mergeCell ref="R29:T30"/>
    <mergeCell ref="U29:Y30"/>
    <mergeCell ref="Z29:Z30"/>
    <mergeCell ref="A29:A33"/>
    <mergeCell ref="B29:B33"/>
    <mergeCell ref="D29:E29"/>
    <mergeCell ref="F29:H29"/>
    <mergeCell ref="I29:K29"/>
    <mergeCell ref="L29:L33"/>
    <mergeCell ref="C30:E30"/>
    <mergeCell ref="F30:K30"/>
    <mergeCell ref="C31:E31"/>
    <mergeCell ref="F31:K31"/>
    <mergeCell ref="C27:E27"/>
    <mergeCell ref="F27:K27"/>
    <mergeCell ref="R27:T27"/>
    <mergeCell ref="U27:Y27"/>
    <mergeCell ref="C28:E28"/>
    <mergeCell ref="F28:K28"/>
    <mergeCell ref="R28:T28"/>
    <mergeCell ref="U28:Y28"/>
    <mergeCell ref="U24:Y25"/>
    <mergeCell ref="Z24:Z25"/>
    <mergeCell ref="C25:E25"/>
    <mergeCell ref="F25:K25"/>
    <mergeCell ref="C26:E26"/>
    <mergeCell ref="F26:K26"/>
    <mergeCell ref="U26:Y26"/>
    <mergeCell ref="O24:O25"/>
    <mergeCell ref="P24:P25"/>
    <mergeCell ref="Q24:Q25"/>
    <mergeCell ref="R24:R25"/>
    <mergeCell ref="S24:S25"/>
    <mergeCell ref="T24:T25"/>
    <mergeCell ref="S22:S23"/>
    <mergeCell ref="T22:T23"/>
    <mergeCell ref="U22:Y23"/>
    <mergeCell ref="Z22:Z23"/>
    <mergeCell ref="A24:A28"/>
    <mergeCell ref="B24:B28"/>
    <mergeCell ref="D24:E24"/>
    <mergeCell ref="F24:H24"/>
    <mergeCell ref="I24:K24"/>
    <mergeCell ref="L24:L28"/>
    <mergeCell ref="I22:K23"/>
    <mergeCell ref="L22:L23"/>
    <mergeCell ref="O22:O23"/>
    <mergeCell ref="P22:P23"/>
    <mergeCell ref="Q22:Q23"/>
    <mergeCell ref="R22:R23"/>
    <mergeCell ref="Z18:Z19"/>
    <mergeCell ref="F19:H19"/>
    <mergeCell ref="I19:K19"/>
    <mergeCell ref="F20:H20"/>
    <mergeCell ref="I20:K20"/>
    <mergeCell ref="Q20:Q21"/>
    <mergeCell ref="Z20:Z21"/>
    <mergeCell ref="F21:H21"/>
    <mergeCell ref="I21:K21"/>
    <mergeCell ref="L18:L21"/>
    <mergeCell ref="O18:O21"/>
    <mergeCell ref="P18:P21"/>
    <mergeCell ref="Q18:Q19"/>
    <mergeCell ref="R18:T21"/>
    <mergeCell ref="U18:Y21"/>
    <mergeCell ref="A18:A23"/>
    <mergeCell ref="B18:B23"/>
    <mergeCell ref="C18:C21"/>
    <mergeCell ref="D18:E21"/>
    <mergeCell ref="F18:H18"/>
    <mergeCell ref="I18:K18"/>
    <mergeCell ref="C22:C23"/>
    <mergeCell ref="D22:D23"/>
    <mergeCell ref="E22:E23"/>
    <mergeCell ref="F22:H23"/>
    <mergeCell ref="P16:P17"/>
    <mergeCell ref="Q16:Q17"/>
    <mergeCell ref="R16:T17"/>
    <mergeCell ref="U16:Y17"/>
    <mergeCell ref="Z16:Z17"/>
    <mergeCell ref="F17:H17"/>
    <mergeCell ref="I17:K17"/>
    <mergeCell ref="L13:L16"/>
    <mergeCell ref="F14:H14"/>
    <mergeCell ref="I14:K14"/>
    <mergeCell ref="P14:P15"/>
    <mergeCell ref="R14:T15"/>
    <mergeCell ref="U14:Y15"/>
    <mergeCell ref="F15:H15"/>
    <mergeCell ref="I15:K15"/>
    <mergeCell ref="F16:H16"/>
    <mergeCell ref="I16:K16"/>
    <mergeCell ref="A13:A17"/>
    <mergeCell ref="B13:B17"/>
    <mergeCell ref="C13:C16"/>
    <mergeCell ref="D13:D16"/>
    <mergeCell ref="E13:E16"/>
    <mergeCell ref="F13:H13"/>
    <mergeCell ref="Z10:Z11"/>
    <mergeCell ref="F11:H11"/>
    <mergeCell ref="I11:K11"/>
    <mergeCell ref="F12:H12"/>
    <mergeCell ref="I12:K12"/>
    <mergeCell ref="O12:O17"/>
    <mergeCell ref="P12:P13"/>
    <mergeCell ref="R12:T13"/>
    <mergeCell ref="U12:Y13"/>
    <mergeCell ref="I13:K13"/>
    <mergeCell ref="F10:H10"/>
    <mergeCell ref="I10:K10"/>
    <mergeCell ref="O10:O11"/>
    <mergeCell ref="P10:P11"/>
    <mergeCell ref="Q10:Q11"/>
    <mergeCell ref="R10:Y11"/>
    <mergeCell ref="T8:T9"/>
    <mergeCell ref="U8:W9"/>
    <mergeCell ref="X8:Y9"/>
    <mergeCell ref="Z8:Z9"/>
    <mergeCell ref="F9:H9"/>
    <mergeCell ref="I9:K9"/>
    <mergeCell ref="I8:K8"/>
    <mergeCell ref="L8:L11"/>
    <mergeCell ref="O8:O9"/>
    <mergeCell ref="P8:P9"/>
    <mergeCell ref="Q8:Q9"/>
    <mergeCell ref="R8:S9"/>
    <mergeCell ref="U6:Y7"/>
    <mergeCell ref="Z6:Z7"/>
    <mergeCell ref="AA6:AA7"/>
    <mergeCell ref="R7:S7"/>
    <mergeCell ref="A8:A12"/>
    <mergeCell ref="B8:B12"/>
    <mergeCell ref="C8:C11"/>
    <mergeCell ref="D8:D11"/>
    <mergeCell ref="E8:E11"/>
    <mergeCell ref="F8:H8"/>
    <mergeCell ref="L6:L7"/>
    <mergeCell ref="M6:M7"/>
    <mergeCell ref="O6:O7"/>
    <mergeCell ref="P6:P7"/>
    <mergeCell ref="Q6:Q7"/>
    <mergeCell ref="R6:T6"/>
    <mergeCell ref="A1:D1"/>
    <mergeCell ref="A2:R2"/>
    <mergeCell ref="A3:Z3"/>
    <mergeCell ref="A4:Z4"/>
    <mergeCell ref="U5:Y5"/>
    <mergeCell ref="A6:A7"/>
    <mergeCell ref="B6:B7"/>
    <mergeCell ref="C6:C7"/>
    <mergeCell ref="D6:E6"/>
    <mergeCell ref="F6:K7"/>
  </mergeCells>
  <printOptions horizontalCentered="1"/>
  <pageMargins left="0" right="0" top="0.47244094488188981" bottom="0" header="0" footer="0"/>
  <pageSetup paperSize="9" scale="65" firstPageNumber="0" orientation="landscape" horizontalDpi="300" verticalDpi="300" r:id="rId1"/>
  <headerFooter scaleWithDoc="0"/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5_6_Панельные ограждения</vt:lpstr>
      <vt:lpstr>Лист8</vt:lpstr>
      <vt:lpstr>5_7_Эл-ты панельных ограждений</vt:lpstr>
      <vt:lpstr>5_8_Модульные ограждения GL</vt:lpstr>
      <vt:lpstr>5_10_Откат. ворота</vt:lpstr>
      <vt:lpstr>5_11_Распашные ворота и калитки</vt:lpstr>
      <vt:lpstr>5_12_Эл-ты ограждений Locinox</vt:lpstr>
      <vt:lpstr>Лист1</vt:lpstr>
      <vt:lpstr>'5_10_Откат. ворота'!Область_печати</vt:lpstr>
      <vt:lpstr>'5_11_Распашные ворота и калитки'!Область_печати</vt:lpstr>
      <vt:lpstr>'5_12_Эл-ты ограждений Locinox'!Область_печати</vt:lpstr>
      <vt:lpstr>'5_6_Панельные ограждения'!Область_печати</vt:lpstr>
      <vt:lpstr>'5_7_Эл-ты панельных ограждений'!Область_печати</vt:lpstr>
      <vt:lpstr>'5_8_Модульные ограждения GL'!Область_печати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svetka</dc:creator>
  <cp:lastModifiedBy>svetka</cp:lastModifiedBy>
  <dcterms:created xsi:type="dcterms:W3CDTF">2015-06-05T18:19:34Z</dcterms:created>
  <dcterms:modified xsi:type="dcterms:W3CDTF">2021-09-07T08:11:24Z</dcterms:modified>
</cp:coreProperties>
</file>